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① 陸上部\全道中学申込関係\R6ファイル\"/>
    </mc:Choice>
  </mc:AlternateContent>
  <bookViews>
    <workbookView xWindow="48210" yWindow="-105" windowWidth="20715" windowHeight="13275" tabRatio="639"/>
  </bookViews>
  <sheets>
    <sheet name="注意事項" sheetId="15" r:id="rId1"/>
    <sheet name="記入例" sheetId="23" r:id="rId2"/>
    <sheet name="①申込書" sheetId="1" r:id="rId3"/>
    <sheet name="②四種" sheetId="19" r:id="rId4"/>
    <sheet name="③プロ等申込" sheetId="4" r:id="rId5"/>
    <sheet name="全集約" sheetId="9" r:id="rId6"/>
  </sheets>
  <definedNames>
    <definedName name="_xlnm._FilterDatabase" localSheetId="5" hidden="1">全集約!$CE$5:$CE$28</definedName>
    <definedName name="_xlnm.Print_Area" localSheetId="2">①申込書!$B$2:$J$68</definedName>
    <definedName name="_xlnm.Print_Area" localSheetId="3">②四種!$B$12:$M$44</definedName>
    <definedName name="_xlnm.Print_Area" localSheetId="4">③プロ等申込!$A$1:$K$38</definedName>
    <definedName name="_xlnm.Print_Area" localSheetId="1">記入例!$B$2:$J$68</definedName>
    <definedName name="Z_E5A29513_AF19_4198_AFD1_5EC9C2566FB3_.wvu.Cols" localSheetId="5" hidden="1">全集約!$E:$E,全集約!$P:$P,全集約!#REF!,全集約!$U:$U,全集約!$Y:$Y,全集約!#REF!,全集約!#REF!</definedName>
    <definedName name="Z_E5A29513_AF19_4198_AFD1_5EC9C2566FB3_.wvu.FilterData" localSheetId="5" hidden="1">全集約!$CE$5:$CE$28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57" i="1" l="1"/>
  <c r="X58" i="1"/>
  <c r="CB4" i="9" s="1"/>
  <c r="X58" i="23" l="1"/>
  <c r="G58" i="23"/>
  <c r="E58" i="23"/>
  <c r="D58" i="23" s="1"/>
  <c r="X57" i="23"/>
  <c r="G57" i="23"/>
  <c r="G59" i="23" s="1"/>
  <c r="F57" i="23"/>
  <c r="E57" i="23"/>
  <c r="E59" i="23" s="1"/>
  <c r="D57" i="23"/>
  <c r="D59" i="23" s="1"/>
  <c r="AU53" i="23"/>
  <c r="AT53" i="23"/>
  <c r="AS53" i="23"/>
  <c r="AR53" i="23"/>
  <c r="AQ53" i="23"/>
  <c r="AP53" i="23"/>
  <c r="AN53" i="23"/>
  <c r="AM53" i="23"/>
  <c r="AL53" i="23"/>
  <c r="AK53" i="23"/>
  <c r="AI53" i="23"/>
  <c r="AH53" i="23"/>
  <c r="Z53" i="23"/>
  <c r="Y53" i="23"/>
  <c r="X53" i="23"/>
  <c r="P53" i="23"/>
  <c r="A53" i="23"/>
  <c r="AU52" i="23"/>
  <c r="AT52" i="23"/>
  <c r="AS52" i="23"/>
  <c r="AR52" i="23"/>
  <c r="AQ52" i="23"/>
  <c r="AP52" i="23"/>
  <c r="AN52" i="23"/>
  <c r="AM52" i="23"/>
  <c r="AL52" i="23"/>
  <c r="AK52" i="23"/>
  <c r="AI52" i="23"/>
  <c r="AH52" i="23"/>
  <c r="Z52" i="23"/>
  <c r="Y52" i="23"/>
  <c r="X52" i="23"/>
  <c r="P52" i="23"/>
  <c r="A52" i="23"/>
  <c r="AU51" i="23"/>
  <c r="AT51" i="23"/>
  <c r="AS51" i="23"/>
  <c r="AR51" i="23"/>
  <c r="AQ51" i="23"/>
  <c r="AP51" i="23"/>
  <c r="AN51" i="23"/>
  <c r="AM51" i="23"/>
  <c r="AL51" i="23"/>
  <c r="AK51" i="23"/>
  <c r="AI51" i="23"/>
  <c r="AH51" i="23"/>
  <c r="Z51" i="23"/>
  <c r="Y51" i="23"/>
  <c r="X51" i="23"/>
  <c r="P51" i="23"/>
  <c r="A51" i="23"/>
  <c r="AU50" i="23"/>
  <c r="AT50" i="23"/>
  <c r="AS50" i="23"/>
  <c r="AR50" i="23"/>
  <c r="AQ50" i="23"/>
  <c r="AP50" i="23"/>
  <c r="AN50" i="23"/>
  <c r="AM50" i="23"/>
  <c r="AL50" i="23"/>
  <c r="AK50" i="23"/>
  <c r="AI50" i="23"/>
  <c r="AH50" i="23"/>
  <c r="Z50" i="23"/>
  <c r="Y50" i="23"/>
  <c r="X50" i="23"/>
  <c r="P50" i="23"/>
  <c r="A50" i="23"/>
  <c r="AU49" i="23"/>
  <c r="AT49" i="23"/>
  <c r="AS49" i="23"/>
  <c r="AR49" i="23"/>
  <c r="AQ49" i="23"/>
  <c r="AP49" i="23"/>
  <c r="AN49" i="23"/>
  <c r="AM49" i="23"/>
  <c r="AL49" i="23"/>
  <c r="AK49" i="23"/>
  <c r="AI49" i="23"/>
  <c r="AH49" i="23"/>
  <c r="Z49" i="23"/>
  <c r="Y49" i="23"/>
  <c r="X49" i="23"/>
  <c r="P49" i="23"/>
  <c r="A49" i="23"/>
  <c r="AU48" i="23"/>
  <c r="AT48" i="23"/>
  <c r="AS48" i="23"/>
  <c r="AR48" i="23"/>
  <c r="AQ48" i="23"/>
  <c r="AP48" i="23"/>
  <c r="AN48" i="23"/>
  <c r="AM48" i="23"/>
  <c r="AL48" i="23"/>
  <c r="AK48" i="23"/>
  <c r="AI48" i="23"/>
  <c r="AH48" i="23"/>
  <c r="Z48" i="23"/>
  <c r="Y48" i="23"/>
  <c r="X48" i="23"/>
  <c r="P48" i="23"/>
  <c r="A48" i="23"/>
  <c r="AU47" i="23"/>
  <c r="AT47" i="23"/>
  <c r="AS47" i="23"/>
  <c r="AR47" i="23"/>
  <c r="AQ47" i="23"/>
  <c r="AP47" i="23"/>
  <c r="AN47" i="23"/>
  <c r="AM47" i="23"/>
  <c r="AL47" i="23"/>
  <c r="AK47" i="23"/>
  <c r="AI47" i="23"/>
  <c r="AH47" i="23"/>
  <c r="Z47" i="23"/>
  <c r="Y47" i="23"/>
  <c r="X47" i="23"/>
  <c r="P47" i="23"/>
  <c r="A47" i="23"/>
  <c r="AU46" i="23"/>
  <c r="AT46" i="23"/>
  <c r="AS46" i="23"/>
  <c r="AR46" i="23"/>
  <c r="AQ46" i="23"/>
  <c r="AP46" i="23"/>
  <c r="AN46" i="23"/>
  <c r="AM46" i="23"/>
  <c r="AL46" i="23"/>
  <c r="AK46" i="23"/>
  <c r="AI46" i="23"/>
  <c r="AH46" i="23"/>
  <c r="Z46" i="23"/>
  <c r="Y46" i="23"/>
  <c r="X46" i="23"/>
  <c r="P46" i="23"/>
  <c r="A46" i="23"/>
  <c r="AU45" i="23"/>
  <c r="AT45" i="23"/>
  <c r="AS45" i="23"/>
  <c r="AR45" i="23"/>
  <c r="AQ45" i="23"/>
  <c r="AP45" i="23"/>
  <c r="AN45" i="23"/>
  <c r="AM45" i="23"/>
  <c r="AL45" i="23"/>
  <c r="AK45" i="23"/>
  <c r="AI45" i="23"/>
  <c r="AH45" i="23"/>
  <c r="Z45" i="23"/>
  <c r="Y45" i="23"/>
  <c r="X45" i="23"/>
  <c r="P45" i="23"/>
  <c r="A45" i="23"/>
  <c r="AU44" i="23"/>
  <c r="AT44" i="23"/>
  <c r="AS44" i="23"/>
  <c r="AR44" i="23"/>
  <c r="AQ44" i="23"/>
  <c r="AP44" i="23"/>
  <c r="AN44" i="23"/>
  <c r="AM44" i="23"/>
  <c r="AL44" i="23"/>
  <c r="AK44" i="23"/>
  <c r="AI44" i="23"/>
  <c r="AH44" i="23"/>
  <c r="Z44" i="23"/>
  <c r="Y44" i="23"/>
  <c r="X44" i="23"/>
  <c r="P44" i="23"/>
  <c r="A44" i="23"/>
  <c r="AU43" i="23"/>
  <c r="AT43" i="23"/>
  <c r="AS43" i="23"/>
  <c r="AR43" i="23"/>
  <c r="AQ43" i="23"/>
  <c r="AP43" i="23"/>
  <c r="AN43" i="23"/>
  <c r="AM43" i="23"/>
  <c r="AL43" i="23"/>
  <c r="AK43" i="23"/>
  <c r="AI43" i="23"/>
  <c r="AH43" i="23"/>
  <c r="Z43" i="23"/>
  <c r="Y43" i="23"/>
  <c r="X43" i="23"/>
  <c r="P43" i="23"/>
  <c r="A43" i="23"/>
  <c r="AU42" i="23"/>
  <c r="AT42" i="23"/>
  <c r="AS42" i="23"/>
  <c r="AR42" i="23"/>
  <c r="AQ42" i="23"/>
  <c r="AP42" i="23"/>
  <c r="AN42" i="23"/>
  <c r="AM42" i="23"/>
  <c r="AL42" i="23"/>
  <c r="AK42" i="23"/>
  <c r="AI42" i="23"/>
  <c r="AH42" i="23"/>
  <c r="Z42" i="23"/>
  <c r="Y42" i="23"/>
  <c r="X42" i="23"/>
  <c r="P42" i="23"/>
  <c r="A42" i="23"/>
  <c r="AU41" i="23"/>
  <c r="AT41" i="23"/>
  <c r="AS41" i="23"/>
  <c r="AR41" i="23"/>
  <c r="AQ41" i="23"/>
  <c r="AP41" i="23"/>
  <c r="AN41" i="23"/>
  <c r="AM41" i="23"/>
  <c r="AL41" i="23"/>
  <c r="AK41" i="23"/>
  <c r="AI41" i="23"/>
  <c r="AH41" i="23"/>
  <c r="Z41" i="23"/>
  <c r="Y41" i="23"/>
  <c r="X41" i="23"/>
  <c r="P41" i="23"/>
  <c r="A41" i="23"/>
  <c r="AU40" i="23"/>
  <c r="AT40" i="23"/>
  <c r="AS40" i="23"/>
  <c r="AR40" i="23"/>
  <c r="AQ40" i="23"/>
  <c r="AP40" i="23"/>
  <c r="AN40" i="23"/>
  <c r="AM40" i="23"/>
  <c r="AL40" i="23"/>
  <c r="AK40" i="23"/>
  <c r="AI40" i="23"/>
  <c r="AH40" i="23"/>
  <c r="Z40" i="23"/>
  <c r="Y40" i="23"/>
  <c r="X40" i="23"/>
  <c r="P40" i="23"/>
  <c r="A40" i="23"/>
  <c r="AU39" i="23"/>
  <c r="AT39" i="23"/>
  <c r="AS39" i="23"/>
  <c r="AR39" i="23"/>
  <c r="AQ39" i="23"/>
  <c r="AP39" i="23"/>
  <c r="AN39" i="23"/>
  <c r="AM39" i="23"/>
  <c r="AL39" i="23"/>
  <c r="AK39" i="23"/>
  <c r="AI39" i="23"/>
  <c r="AH39" i="23"/>
  <c r="Z39" i="23"/>
  <c r="Y39" i="23"/>
  <c r="X39" i="23"/>
  <c r="P39" i="23"/>
  <c r="A39" i="23"/>
  <c r="AU38" i="23"/>
  <c r="AT38" i="23"/>
  <c r="AS38" i="23"/>
  <c r="AR38" i="23"/>
  <c r="AQ38" i="23"/>
  <c r="AP38" i="23"/>
  <c r="AN38" i="23"/>
  <c r="AM38" i="23"/>
  <c r="AL38" i="23"/>
  <c r="AK38" i="23"/>
  <c r="AI38" i="23"/>
  <c r="AH38" i="23"/>
  <c r="Z38" i="23"/>
  <c r="Y38" i="23"/>
  <c r="X38" i="23"/>
  <c r="P38" i="23"/>
  <c r="A38" i="23"/>
  <c r="AU37" i="23"/>
  <c r="AT37" i="23"/>
  <c r="AS37" i="23"/>
  <c r="AR37" i="23"/>
  <c r="AQ37" i="23"/>
  <c r="AP37" i="23"/>
  <c r="AN37" i="23"/>
  <c r="AM37" i="23"/>
  <c r="AL37" i="23"/>
  <c r="AK37" i="23"/>
  <c r="AI37" i="23"/>
  <c r="AH37" i="23"/>
  <c r="Z37" i="23"/>
  <c r="Y37" i="23"/>
  <c r="X37" i="23"/>
  <c r="P37" i="23"/>
  <c r="A37" i="23"/>
  <c r="AU36" i="23"/>
  <c r="AT36" i="23"/>
  <c r="AS36" i="23"/>
  <c r="AR36" i="23"/>
  <c r="AQ36" i="23"/>
  <c r="AP36" i="23"/>
  <c r="AN36" i="23"/>
  <c r="AM36" i="23"/>
  <c r="J103" i="23" s="1"/>
  <c r="AL36" i="23"/>
  <c r="AK36" i="23"/>
  <c r="AI36" i="23"/>
  <c r="AH36" i="23"/>
  <c r="Z36" i="23"/>
  <c r="Y36" i="23"/>
  <c r="X36" i="23"/>
  <c r="P36" i="23"/>
  <c r="A36" i="23"/>
  <c r="AU35" i="23"/>
  <c r="AT35" i="23"/>
  <c r="AS35" i="23"/>
  <c r="AR35" i="23"/>
  <c r="AQ35" i="23"/>
  <c r="AP35" i="23"/>
  <c r="AN35" i="23"/>
  <c r="AM35" i="23"/>
  <c r="AL35" i="23"/>
  <c r="AK35" i="23"/>
  <c r="AI35" i="23"/>
  <c r="AH35" i="23"/>
  <c r="Z35" i="23"/>
  <c r="Y35" i="23"/>
  <c r="X35" i="23"/>
  <c r="P35" i="23"/>
  <c r="A35" i="23"/>
  <c r="AU34" i="23"/>
  <c r="AT34" i="23"/>
  <c r="AS34" i="23"/>
  <c r="AR34" i="23"/>
  <c r="AQ34" i="23"/>
  <c r="AP34" i="23"/>
  <c r="AN34" i="23"/>
  <c r="AM34" i="23"/>
  <c r="AL34" i="23"/>
  <c r="J111" i="23" s="1"/>
  <c r="AK34" i="23"/>
  <c r="AI34" i="23"/>
  <c r="AH34" i="23"/>
  <c r="Z34" i="23"/>
  <c r="Y34" i="23"/>
  <c r="X34" i="23"/>
  <c r="P34" i="23"/>
  <c r="A34" i="23"/>
  <c r="AU30" i="23"/>
  <c r="AT30" i="23"/>
  <c r="AS30" i="23"/>
  <c r="AR30" i="23"/>
  <c r="AQ30" i="23"/>
  <c r="AP30" i="23"/>
  <c r="AN30" i="23"/>
  <c r="AM30" i="23"/>
  <c r="AL30" i="23"/>
  <c r="AK30" i="23"/>
  <c r="AI30" i="23"/>
  <c r="AH30" i="23"/>
  <c r="Z30" i="23"/>
  <c r="Y30" i="23"/>
  <c r="X30" i="23"/>
  <c r="P30" i="23"/>
  <c r="A30" i="23"/>
  <c r="AU29" i="23"/>
  <c r="AT29" i="23"/>
  <c r="AS29" i="23"/>
  <c r="AR29" i="23"/>
  <c r="AQ29" i="23"/>
  <c r="AP29" i="23"/>
  <c r="AN29" i="23"/>
  <c r="AM29" i="23"/>
  <c r="AL29" i="23"/>
  <c r="AK29" i="23"/>
  <c r="AI29" i="23"/>
  <c r="AH29" i="23"/>
  <c r="Z29" i="23"/>
  <c r="Y29" i="23"/>
  <c r="X29" i="23"/>
  <c r="P29" i="23"/>
  <c r="A29" i="23"/>
  <c r="AU28" i="23"/>
  <c r="AT28" i="23"/>
  <c r="AS28" i="23"/>
  <c r="AR28" i="23"/>
  <c r="AQ28" i="23"/>
  <c r="AP28" i="23"/>
  <c r="AN28" i="23"/>
  <c r="AM28" i="23"/>
  <c r="AL28" i="23"/>
  <c r="AK28" i="23"/>
  <c r="AI28" i="23"/>
  <c r="AH28" i="23"/>
  <c r="Z28" i="23"/>
  <c r="Y28" i="23"/>
  <c r="X28" i="23"/>
  <c r="P28" i="23"/>
  <c r="A28" i="23"/>
  <c r="AU27" i="23"/>
  <c r="AT27" i="23"/>
  <c r="AS27" i="23"/>
  <c r="AR27" i="23"/>
  <c r="AQ27" i="23"/>
  <c r="AP27" i="23"/>
  <c r="AN27" i="23"/>
  <c r="AM27" i="23"/>
  <c r="AL27" i="23"/>
  <c r="AK27" i="23"/>
  <c r="AI27" i="23"/>
  <c r="AH27" i="23"/>
  <c r="Z27" i="23"/>
  <c r="Y27" i="23"/>
  <c r="X27" i="23"/>
  <c r="P27" i="23"/>
  <c r="A27" i="23"/>
  <c r="AU26" i="23"/>
  <c r="AT26" i="23"/>
  <c r="AS26" i="23"/>
  <c r="AR26" i="23"/>
  <c r="AQ26" i="23"/>
  <c r="AP26" i="23"/>
  <c r="AN26" i="23"/>
  <c r="AM26" i="23"/>
  <c r="AL26" i="23"/>
  <c r="AK26" i="23"/>
  <c r="AI26" i="23"/>
  <c r="AH26" i="23"/>
  <c r="Z26" i="23"/>
  <c r="Y26" i="23"/>
  <c r="X26" i="23"/>
  <c r="P26" i="23"/>
  <c r="A26" i="23"/>
  <c r="AU25" i="23"/>
  <c r="AT25" i="23"/>
  <c r="AS25" i="23"/>
  <c r="AR25" i="23"/>
  <c r="AQ25" i="23"/>
  <c r="AP25" i="23"/>
  <c r="AN25" i="23"/>
  <c r="AM25" i="23"/>
  <c r="AL25" i="23"/>
  <c r="AK25" i="23"/>
  <c r="AI25" i="23"/>
  <c r="AH25" i="23"/>
  <c r="Z25" i="23"/>
  <c r="Y25" i="23"/>
  <c r="X25" i="23"/>
  <c r="P25" i="23"/>
  <c r="A25" i="23"/>
  <c r="AU24" i="23"/>
  <c r="AT24" i="23"/>
  <c r="AS24" i="23"/>
  <c r="AR24" i="23"/>
  <c r="AQ24" i="23"/>
  <c r="AP24" i="23"/>
  <c r="AN24" i="23"/>
  <c r="AM24" i="23"/>
  <c r="AL24" i="23"/>
  <c r="AK24" i="23"/>
  <c r="AI24" i="23"/>
  <c r="AH24" i="23"/>
  <c r="Z24" i="23"/>
  <c r="Y24" i="23"/>
  <c r="X24" i="23"/>
  <c r="P24" i="23"/>
  <c r="A24" i="23"/>
  <c r="AU23" i="23"/>
  <c r="AT23" i="23"/>
  <c r="AS23" i="23"/>
  <c r="AR23" i="23"/>
  <c r="AQ23" i="23"/>
  <c r="AP23" i="23"/>
  <c r="AN23" i="23"/>
  <c r="AM23" i="23"/>
  <c r="AL23" i="23"/>
  <c r="AK23" i="23"/>
  <c r="AI23" i="23"/>
  <c r="AH23" i="23"/>
  <c r="Z23" i="23"/>
  <c r="Y23" i="23"/>
  <c r="X23" i="23"/>
  <c r="P23" i="23"/>
  <c r="A23" i="23"/>
  <c r="AU22" i="23"/>
  <c r="AT22" i="23"/>
  <c r="AS22" i="23"/>
  <c r="AR22" i="23"/>
  <c r="AQ22" i="23"/>
  <c r="AP22" i="23"/>
  <c r="AN22" i="23"/>
  <c r="AM22" i="23"/>
  <c r="AL22" i="23"/>
  <c r="AK22" i="23"/>
  <c r="AI22" i="23"/>
  <c r="AH22" i="23"/>
  <c r="Z22" i="23"/>
  <c r="Y22" i="23"/>
  <c r="X22" i="23"/>
  <c r="P22" i="23"/>
  <c r="A22" i="23"/>
  <c r="AU21" i="23"/>
  <c r="AT21" i="23"/>
  <c r="AS21" i="23"/>
  <c r="AR21" i="23"/>
  <c r="AQ21" i="23"/>
  <c r="AP21" i="23"/>
  <c r="AN21" i="23"/>
  <c r="AM21" i="23"/>
  <c r="AL21" i="23"/>
  <c r="AK21" i="23"/>
  <c r="AI21" i="23"/>
  <c r="AH21" i="23"/>
  <c r="Z21" i="23"/>
  <c r="Y21" i="23"/>
  <c r="X21" i="23"/>
  <c r="P21" i="23"/>
  <c r="A21" i="23"/>
  <c r="AU20" i="23"/>
  <c r="AT20" i="23"/>
  <c r="AS20" i="23"/>
  <c r="AR20" i="23"/>
  <c r="AQ20" i="23"/>
  <c r="AP20" i="23"/>
  <c r="AN20" i="23"/>
  <c r="AM20" i="23"/>
  <c r="AL20" i="23"/>
  <c r="AK20" i="23"/>
  <c r="AI20" i="23"/>
  <c r="AH20" i="23"/>
  <c r="Z20" i="23"/>
  <c r="Y20" i="23"/>
  <c r="X20" i="23"/>
  <c r="P20" i="23"/>
  <c r="A20" i="23"/>
  <c r="AU19" i="23"/>
  <c r="AT19" i="23"/>
  <c r="AS19" i="23"/>
  <c r="AR19" i="23"/>
  <c r="AQ19" i="23"/>
  <c r="AP19" i="23"/>
  <c r="AN19" i="23"/>
  <c r="AM19" i="23"/>
  <c r="AL19" i="23"/>
  <c r="AK19" i="23"/>
  <c r="AI19" i="23"/>
  <c r="AH19" i="23"/>
  <c r="Z19" i="23"/>
  <c r="Y19" i="23"/>
  <c r="X19" i="23"/>
  <c r="P19" i="23"/>
  <c r="A19" i="23"/>
  <c r="AU18" i="23"/>
  <c r="AT18" i="23"/>
  <c r="AS18" i="23"/>
  <c r="AR18" i="23"/>
  <c r="AQ18" i="23"/>
  <c r="AP18" i="23"/>
  <c r="AN18" i="23"/>
  <c r="AM18" i="23"/>
  <c r="AL18" i="23"/>
  <c r="AK18" i="23"/>
  <c r="AI18" i="23"/>
  <c r="AH18" i="23"/>
  <c r="Z18" i="23"/>
  <c r="Y18" i="23"/>
  <c r="X18" i="23"/>
  <c r="P18" i="23"/>
  <c r="A18" i="23"/>
  <c r="AU17" i="23"/>
  <c r="AT17" i="23"/>
  <c r="AS17" i="23"/>
  <c r="AR17" i="23"/>
  <c r="AQ17" i="23"/>
  <c r="AP17" i="23"/>
  <c r="AN17" i="23"/>
  <c r="AM17" i="23"/>
  <c r="AL17" i="23"/>
  <c r="AK17" i="23"/>
  <c r="AI17" i="23"/>
  <c r="AH17" i="23"/>
  <c r="Z17" i="23"/>
  <c r="Y17" i="23"/>
  <c r="X17" i="23"/>
  <c r="P17" i="23"/>
  <c r="A17" i="23"/>
  <c r="AU16" i="23"/>
  <c r="AT16" i="23"/>
  <c r="AS16" i="23"/>
  <c r="AR16" i="23"/>
  <c r="AQ16" i="23"/>
  <c r="AP16" i="23"/>
  <c r="AN16" i="23"/>
  <c r="AM16" i="23"/>
  <c r="AL16" i="23"/>
  <c r="AK16" i="23"/>
  <c r="AI16" i="23"/>
  <c r="AH16" i="23"/>
  <c r="Z16" i="23"/>
  <c r="Y16" i="23"/>
  <c r="X16" i="23"/>
  <c r="P16" i="23"/>
  <c r="A16" i="23"/>
  <c r="AU15" i="23"/>
  <c r="AT15" i="23"/>
  <c r="AS15" i="23"/>
  <c r="AR15" i="23"/>
  <c r="AQ15" i="23"/>
  <c r="AP15" i="23"/>
  <c r="AN15" i="23"/>
  <c r="AM15" i="23"/>
  <c r="AL15" i="23"/>
  <c r="AK15" i="23"/>
  <c r="AI15" i="23"/>
  <c r="AH15" i="23"/>
  <c r="Z15" i="23"/>
  <c r="Y15" i="23"/>
  <c r="X15" i="23"/>
  <c r="P15" i="23"/>
  <c r="A15" i="23"/>
  <c r="AU14" i="23"/>
  <c r="AT14" i="23"/>
  <c r="AS14" i="23"/>
  <c r="AR14" i="23"/>
  <c r="AQ14" i="23"/>
  <c r="AP14" i="23"/>
  <c r="AN14" i="23"/>
  <c r="AM14" i="23"/>
  <c r="AL14" i="23"/>
  <c r="AK14" i="23"/>
  <c r="AI14" i="23"/>
  <c r="AH14" i="23"/>
  <c r="Z14" i="23"/>
  <c r="Y14" i="23"/>
  <c r="X14" i="23"/>
  <c r="P14" i="23"/>
  <c r="A14" i="23"/>
  <c r="AU13" i="23"/>
  <c r="AT13" i="23"/>
  <c r="AS13" i="23"/>
  <c r="AR13" i="23"/>
  <c r="X13" i="23" s="1"/>
  <c r="AQ13" i="23"/>
  <c r="AP13" i="23"/>
  <c r="AN13" i="23"/>
  <c r="AM13" i="23"/>
  <c r="J91" i="23" s="1"/>
  <c r="AL13" i="23"/>
  <c r="AK13" i="23"/>
  <c r="AI13" i="23"/>
  <c r="AH13" i="23"/>
  <c r="Z13" i="23"/>
  <c r="Y13" i="23"/>
  <c r="P13" i="23"/>
  <c r="A13" i="23"/>
  <c r="AU12" i="23"/>
  <c r="AT12" i="23"/>
  <c r="AS12" i="23"/>
  <c r="AH12" i="23" s="1"/>
  <c r="AR12" i="23"/>
  <c r="AQ12" i="23"/>
  <c r="AP12" i="23"/>
  <c r="AN12" i="23"/>
  <c r="AM12" i="23"/>
  <c r="AL12" i="23"/>
  <c r="AK12" i="23"/>
  <c r="AI12" i="23"/>
  <c r="Z12" i="23"/>
  <c r="Y12" i="23"/>
  <c r="X12" i="23"/>
  <c r="P12" i="23"/>
  <c r="A12" i="23"/>
  <c r="AU11" i="23"/>
  <c r="AT11" i="23"/>
  <c r="AS11" i="23"/>
  <c r="AH11" i="23" s="1"/>
  <c r="AR11" i="23"/>
  <c r="AQ11" i="23"/>
  <c r="AP11" i="23"/>
  <c r="X11" i="23" s="1"/>
  <c r="Y11" i="23" s="1"/>
  <c r="AN11" i="23"/>
  <c r="AM11" i="23"/>
  <c r="AL11" i="23"/>
  <c r="J110" i="23" s="1"/>
  <c r="AK11" i="23"/>
  <c r="AI11" i="23"/>
  <c r="Z11" i="23"/>
  <c r="P11" i="23"/>
  <c r="A11" i="23"/>
  <c r="F58" i="23" l="1"/>
  <c r="H58" i="23" s="1"/>
  <c r="F59" i="23"/>
  <c r="H59" i="23" s="1"/>
  <c r="J87" i="23"/>
  <c r="J99" i="23"/>
  <c r="H57" i="23"/>
  <c r="J84" i="23"/>
  <c r="J88" i="23"/>
  <c r="J92" i="23"/>
  <c r="J100" i="23"/>
  <c r="J104" i="23"/>
  <c r="J83" i="23"/>
  <c r="J81" i="23"/>
  <c r="J85" i="23"/>
  <c r="J89" i="23"/>
  <c r="J97" i="23"/>
  <c r="J101" i="23"/>
  <c r="J105" i="23"/>
  <c r="J82" i="23"/>
  <c r="J86" i="23"/>
  <c r="J90" i="23"/>
  <c r="J98" i="23"/>
  <c r="J102" i="23"/>
  <c r="A30" i="1"/>
  <c r="A35" i="1"/>
  <c r="A36" i="1"/>
  <c r="A37" i="1"/>
  <c r="A38" i="1"/>
  <c r="A39" i="1"/>
  <c r="A40" i="1"/>
  <c r="A41" i="1"/>
  <c r="A42" i="1"/>
  <c r="A43" i="1"/>
  <c r="A44" i="1"/>
  <c r="A45" i="1"/>
  <c r="A46" i="1"/>
  <c r="A47" i="1"/>
  <c r="A48" i="1"/>
  <c r="A49" i="1"/>
  <c r="A50" i="1"/>
  <c r="A51" i="1"/>
  <c r="A52" i="1"/>
  <c r="A53" i="1"/>
  <c r="A34" i="1"/>
  <c r="AL35" i="1"/>
  <c r="AM35" i="1"/>
  <c r="AN35" i="1"/>
  <c r="AL36" i="1"/>
  <c r="AM36" i="1"/>
  <c r="AN36" i="1"/>
  <c r="AL37" i="1"/>
  <c r="AM37" i="1"/>
  <c r="AN37" i="1"/>
  <c r="AL38" i="1"/>
  <c r="AM38" i="1"/>
  <c r="AN38" i="1"/>
  <c r="AL39" i="1"/>
  <c r="AM39" i="1"/>
  <c r="AN39" i="1"/>
  <c r="AL40" i="1"/>
  <c r="AM40" i="1"/>
  <c r="AN40" i="1"/>
  <c r="AL41" i="1"/>
  <c r="AM41" i="1"/>
  <c r="AN41" i="1"/>
  <c r="AL42" i="1"/>
  <c r="AM42" i="1"/>
  <c r="AN42" i="1"/>
  <c r="AL43" i="1"/>
  <c r="AM43" i="1"/>
  <c r="AN43" i="1"/>
  <c r="AL44" i="1"/>
  <c r="AM44" i="1"/>
  <c r="AN44" i="1"/>
  <c r="AL45" i="1"/>
  <c r="AM45" i="1"/>
  <c r="AN45" i="1"/>
  <c r="AL46" i="1"/>
  <c r="AM46" i="1"/>
  <c r="AN46" i="1"/>
  <c r="AL47" i="1"/>
  <c r="AM47" i="1"/>
  <c r="AN47" i="1"/>
  <c r="AL48" i="1"/>
  <c r="AM48" i="1"/>
  <c r="AN48" i="1"/>
  <c r="AL49" i="1"/>
  <c r="AM49" i="1"/>
  <c r="AN49" i="1"/>
  <c r="AL50" i="1"/>
  <c r="AM50" i="1"/>
  <c r="AN50" i="1"/>
  <c r="AL51" i="1"/>
  <c r="AM51" i="1"/>
  <c r="AN51" i="1"/>
  <c r="AL52" i="1"/>
  <c r="AM52" i="1"/>
  <c r="AN52" i="1"/>
  <c r="AL53" i="1"/>
  <c r="AM53" i="1"/>
  <c r="AN53" i="1"/>
  <c r="AN34" i="1"/>
  <c r="AM34" i="1"/>
  <c r="AL34" i="1"/>
  <c r="AI53" i="1"/>
  <c r="AI52" i="1"/>
  <c r="AI51" i="1"/>
  <c r="AI50" i="1"/>
  <c r="AI49" i="1"/>
  <c r="AI48" i="1"/>
  <c r="AI47" i="1"/>
  <c r="AI46" i="1"/>
  <c r="AI45" i="1"/>
  <c r="AI44" i="1"/>
  <c r="AI43" i="1"/>
  <c r="AI42" i="1"/>
  <c r="AI41" i="1"/>
  <c r="AI40" i="1"/>
  <c r="AI38" i="1"/>
  <c r="AI37" i="1"/>
  <c r="AI12" i="1"/>
  <c r="AI13" i="1"/>
  <c r="AI14" i="1"/>
  <c r="AI15" i="1"/>
  <c r="AI17" i="1"/>
  <c r="AI18" i="1"/>
  <c r="AI19" i="1"/>
  <c r="AI20" i="1"/>
  <c r="AI21" i="1"/>
  <c r="AI22" i="1"/>
  <c r="AI23" i="1"/>
  <c r="AI24" i="1"/>
  <c r="AI25" i="1"/>
  <c r="AI26" i="1"/>
  <c r="AI27" i="1"/>
  <c r="AI28" i="1"/>
  <c r="AI29" i="1"/>
  <c r="AI30" i="1"/>
  <c r="Y53" i="1"/>
  <c r="Y52" i="1"/>
  <c r="Y51" i="1"/>
  <c r="Y50" i="1"/>
  <c r="Y49" i="1"/>
  <c r="Y48" i="1"/>
  <c r="Y47" i="1"/>
  <c r="Y46" i="1"/>
  <c r="Y45" i="1"/>
  <c r="Y44" i="1"/>
  <c r="Y43" i="1"/>
  <c r="Y42" i="1"/>
  <c r="Y41" i="1"/>
  <c r="Y40" i="1"/>
  <c r="Y39" i="1"/>
  <c r="Y38" i="1"/>
  <c r="Y36" i="1"/>
  <c r="Y14" i="1"/>
  <c r="Y15" i="1"/>
  <c r="Y18" i="1"/>
  <c r="Y19" i="1"/>
  <c r="Y20" i="1"/>
  <c r="Y21" i="1"/>
  <c r="Y22" i="1"/>
  <c r="Y23" i="1"/>
  <c r="Y24" i="1"/>
  <c r="Y25" i="1"/>
  <c r="Y26" i="1"/>
  <c r="Y27" i="1"/>
  <c r="Y28" i="1"/>
  <c r="Y29" i="1"/>
  <c r="Y30" i="1"/>
  <c r="Z12" i="1"/>
  <c r="Z13" i="1"/>
  <c r="Z14" i="1"/>
  <c r="Z15" i="1"/>
  <c r="Z16" i="1"/>
  <c r="Z17" i="1"/>
  <c r="Z18" i="1"/>
  <c r="Z19" i="1"/>
  <c r="Z20" i="1"/>
  <c r="Z21" i="1"/>
  <c r="Z22" i="1"/>
  <c r="Z23" i="1"/>
  <c r="Z24" i="1"/>
  <c r="Z25" i="1"/>
  <c r="Z26" i="1"/>
  <c r="Z27" i="1"/>
  <c r="Z28" i="1"/>
  <c r="Z29" i="1"/>
  <c r="Z30" i="1"/>
  <c r="Z34" i="1"/>
  <c r="Z35" i="1"/>
  <c r="Z36" i="1"/>
  <c r="Z37" i="1"/>
  <c r="Z38" i="1"/>
  <c r="Z39" i="1"/>
  <c r="Z40" i="1"/>
  <c r="Z41" i="1"/>
  <c r="Z42" i="1"/>
  <c r="Z43" i="1"/>
  <c r="Z44" i="1"/>
  <c r="Z45" i="1"/>
  <c r="Z46" i="1"/>
  <c r="Z47" i="1"/>
  <c r="Z48" i="1"/>
  <c r="Z49" i="1"/>
  <c r="Z50" i="1"/>
  <c r="Z51" i="1"/>
  <c r="Z52" i="1"/>
  <c r="Z53" i="1"/>
  <c r="Z11" i="1"/>
  <c r="P53" i="1"/>
  <c r="P52" i="1"/>
  <c r="P51" i="1"/>
  <c r="P50" i="1"/>
  <c r="P49" i="1"/>
  <c r="P48" i="1"/>
  <c r="P47" i="1"/>
  <c r="P46" i="1"/>
  <c r="P45" i="1"/>
  <c r="P44" i="1"/>
  <c r="P43" i="1"/>
  <c r="P42" i="1"/>
  <c r="P41" i="1"/>
  <c r="P40" i="1"/>
  <c r="P39" i="1"/>
  <c r="P38" i="1"/>
  <c r="P37" i="1"/>
  <c r="P36" i="1"/>
  <c r="P35" i="1"/>
  <c r="P34" i="1"/>
  <c r="P12" i="1"/>
  <c r="P13" i="1"/>
  <c r="P14" i="1"/>
  <c r="P15" i="1"/>
  <c r="P16" i="1"/>
  <c r="P17" i="1"/>
  <c r="P18" i="1"/>
  <c r="P19" i="1"/>
  <c r="P20" i="1"/>
  <c r="P21" i="1"/>
  <c r="P22" i="1"/>
  <c r="P23" i="1"/>
  <c r="P24" i="1"/>
  <c r="P25" i="1"/>
  <c r="P26" i="1"/>
  <c r="P27" i="1"/>
  <c r="P28" i="1"/>
  <c r="P29" i="1"/>
  <c r="P30" i="1"/>
  <c r="P11" i="1"/>
  <c r="AK35" i="1"/>
  <c r="AK36" i="1"/>
  <c r="AK37" i="1"/>
  <c r="AK38" i="1"/>
  <c r="AK39" i="1"/>
  <c r="AK40" i="1"/>
  <c r="AK41" i="1"/>
  <c r="AK42" i="1"/>
  <c r="AK43" i="1"/>
  <c r="AK44" i="1"/>
  <c r="AK45" i="1"/>
  <c r="AK46" i="1"/>
  <c r="AK47" i="1"/>
  <c r="AK48" i="1"/>
  <c r="AK49" i="1"/>
  <c r="AK50" i="1"/>
  <c r="AK51" i="1"/>
  <c r="AK52" i="1"/>
  <c r="AK53" i="1"/>
  <c r="AK34" i="1"/>
  <c r="AK12" i="1"/>
  <c r="AL12" i="1"/>
  <c r="AM12" i="1"/>
  <c r="AN12" i="1"/>
  <c r="AK13" i="1"/>
  <c r="AL13" i="1"/>
  <c r="AM13" i="1"/>
  <c r="AN13" i="1"/>
  <c r="AK14" i="1"/>
  <c r="AL14" i="1"/>
  <c r="AM14" i="1"/>
  <c r="AN14" i="1"/>
  <c r="AK15" i="1"/>
  <c r="AL15" i="1"/>
  <c r="AM15" i="1"/>
  <c r="AN15" i="1"/>
  <c r="AK16" i="1"/>
  <c r="AL16" i="1"/>
  <c r="AM16" i="1"/>
  <c r="AN16" i="1"/>
  <c r="AK17" i="1"/>
  <c r="AL17" i="1"/>
  <c r="AM17" i="1"/>
  <c r="AN17" i="1"/>
  <c r="AK18" i="1"/>
  <c r="AL18" i="1"/>
  <c r="AM18" i="1"/>
  <c r="AN18" i="1"/>
  <c r="AK19" i="1"/>
  <c r="AL19" i="1"/>
  <c r="AM19" i="1"/>
  <c r="AN19" i="1"/>
  <c r="AK20" i="1"/>
  <c r="AL20" i="1"/>
  <c r="AM20" i="1"/>
  <c r="AN20" i="1"/>
  <c r="AK21" i="1"/>
  <c r="AL21" i="1"/>
  <c r="AM21" i="1"/>
  <c r="AN21" i="1"/>
  <c r="AK22" i="1"/>
  <c r="AL22" i="1"/>
  <c r="AM22" i="1"/>
  <c r="AN22" i="1"/>
  <c r="AK23" i="1"/>
  <c r="AL23" i="1"/>
  <c r="AM23" i="1"/>
  <c r="AN23" i="1"/>
  <c r="AK24" i="1"/>
  <c r="AL24" i="1"/>
  <c r="AM24" i="1"/>
  <c r="AN24" i="1"/>
  <c r="AK25" i="1"/>
  <c r="AL25" i="1"/>
  <c r="AM25" i="1"/>
  <c r="AN25" i="1"/>
  <c r="AK26" i="1"/>
  <c r="AL26" i="1"/>
  <c r="AM26" i="1"/>
  <c r="AN26" i="1"/>
  <c r="AK27" i="1"/>
  <c r="AL27" i="1"/>
  <c r="AM27" i="1"/>
  <c r="AN27" i="1"/>
  <c r="AK28" i="1"/>
  <c r="AL28" i="1"/>
  <c r="AM28" i="1"/>
  <c r="AN28" i="1"/>
  <c r="AK29" i="1"/>
  <c r="AL29" i="1"/>
  <c r="AM29" i="1"/>
  <c r="AN29" i="1"/>
  <c r="AK30" i="1"/>
  <c r="AL30" i="1"/>
  <c r="AM30" i="1"/>
  <c r="AN30" i="1"/>
  <c r="AM11" i="1"/>
  <c r="AK11" i="1"/>
  <c r="AH37" i="1"/>
  <c r="AH38" i="1"/>
  <c r="AH40" i="1"/>
  <c r="AH41" i="1"/>
  <c r="AH42" i="1"/>
  <c r="AH43" i="1"/>
  <c r="AH44" i="1"/>
  <c r="AH45" i="1"/>
  <c r="AH46" i="1"/>
  <c r="AH47" i="1"/>
  <c r="AH48" i="1"/>
  <c r="AH49" i="1"/>
  <c r="AH50" i="1"/>
  <c r="AH51" i="1"/>
  <c r="AH52" i="1"/>
  <c r="AH53" i="1"/>
  <c r="AS35" i="1"/>
  <c r="AT35" i="1"/>
  <c r="AU35" i="1"/>
  <c r="AS36" i="1"/>
  <c r="AT36" i="1"/>
  <c r="AU36" i="1"/>
  <c r="AS37" i="1"/>
  <c r="AT37" i="1"/>
  <c r="AU37" i="1"/>
  <c r="AS38" i="1"/>
  <c r="AT38" i="1"/>
  <c r="AU38" i="1"/>
  <c r="AS39" i="1"/>
  <c r="AT39" i="1"/>
  <c r="AU39" i="1"/>
  <c r="AS40" i="1"/>
  <c r="AT40" i="1"/>
  <c r="AU40" i="1"/>
  <c r="AS41" i="1"/>
  <c r="AT41" i="1"/>
  <c r="AU41" i="1"/>
  <c r="AS42" i="1"/>
  <c r="AT42" i="1"/>
  <c r="AU42" i="1"/>
  <c r="AS43" i="1"/>
  <c r="AT43" i="1"/>
  <c r="AU43" i="1"/>
  <c r="AS44" i="1"/>
  <c r="AT44" i="1"/>
  <c r="AU44" i="1"/>
  <c r="AS45" i="1"/>
  <c r="AT45" i="1"/>
  <c r="AU45" i="1"/>
  <c r="AS46" i="1"/>
  <c r="AT46" i="1"/>
  <c r="AU46" i="1"/>
  <c r="AS47" i="1"/>
  <c r="AT47" i="1"/>
  <c r="AU47" i="1"/>
  <c r="AS48" i="1"/>
  <c r="AT48" i="1"/>
  <c r="AU48" i="1"/>
  <c r="AS49" i="1"/>
  <c r="AT49" i="1"/>
  <c r="AU49" i="1"/>
  <c r="AS50" i="1"/>
  <c r="AT50" i="1"/>
  <c r="AU50" i="1"/>
  <c r="AS51" i="1"/>
  <c r="AT51" i="1"/>
  <c r="AU51" i="1"/>
  <c r="AS52" i="1"/>
  <c r="AT52" i="1"/>
  <c r="AU52" i="1"/>
  <c r="AS53" i="1"/>
  <c r="AT53" i="1"/>
  <c r="AU53" i="1"/>
  <c r="AH12" i="1"/>
  <c r="AH13" i="1"/>
  <c r="AH14" i="1"/>
  <c r="AH15" i="1"/>
  <c r="AH17" i="1"/>
  <c r="AH18" i="1"/>
  <c r="AH19" i="1"/>
  <c r="AH20" i="1"/>
  <c r="AH21" i="1"/>
  <c r="AH22" i="1"/>
  <c r="AH23" i="1"/>
  <c r="AH24" i="1"/>
  <c r="AH25" i="1"/>
  <c r="AH26" i="1"/>
  <c r="AH27" i="1"/>
  <c r="AH28" i="1"/>
  <c r="AH29" i="1"/>
  <c r="AH30" i="1"/>
  <c r="AS34" i="1"/>
  <c r="AU34" i="1"/>
  <c r="AT34" i="1"/>
  <c r="AS12" i="1"/>
  <c r="AT12" i="1"/>
  <c r="AU12" i="1"/>
  <c r="AS13" i="1"/>
  <c r="AT13" i="1"/>
  <c r="AU13" i="1"/>
  <c r="AS14" i="1"/>
  <c r="AT14" i="1"/>
  <c r="AU14" i="1"/>
  <c r="AS15" i="1"/>
  <c r="AT15" i="1"/>
  <c r="AU15" i="1"/>
  <c r="AS16" i="1"/>
  <c r="AT16" i="1"/>
  <c r="AU16" i="1"/>
  <c r="AS17" i="1"/>
  <c r="AT17" i="1"/>
  <c r="AU17" i="1"/>
  <c r="AS18" i="1"/>
  <c r="AT18" i="1"/>
  <c r="AU18" i="1"/>
  <c r="AS19" i="1"/>
  <c r="AT19" i="1"/>
  <c r="AU19" i="1"/>
  <c r="AS20" i="1"/>
  <c r="AT20" i="1"/>
  <c r="AU20" i="1"/>
  <c r="AS21" i="1"/>
  <c r="AT21" i="1"/>
  <c r="AU21" i="1"/>
  <c r="AS22" i="1"/>
  <c r="AT22" i="1"/>
  <c r="AU22" i="1"/>
  <c r="AS23" i="1"/>
  <c r="AT23" i="1"/>
  <c r="AU23" i="1"/>
  <c r="AS24" i="1"/>
  <c r="AT24" i="1"/>
  <c r="AU24" i="1"/>
  <c r="AS25" i="1"/>
  <c r="AT25" i="1"/>
  <c r="AU25" i="1"/>
  <c r="AS26" i="1"/>
  <c r="AT26" i="1"/>
  <c r="AU26" i="1"/>
  <c r="AS27" i="1"/>
  <c r="AT27" i="1"/>
  <c r="AU27" i="1"/>
  <c r="AS28" i="1"/>
  <c r="AT28" i="1"/>
  <c r="AU28" i="1"/>
  <c r="AS29" i="1"/>
  <c r="AT29" i="1"/>
  <c r="AU29" i="1"/>
  <c r="AS30" i="1"/>
  <c r="AT30" i="1"/>
  <c r="AU30" i="1"/>
  <c r="AS11" i="1"/>
  <c r="AP11" i="1"/>
  <c r="AU11" i="1"/>
  <c r="AT11" i="1"/>
  <c r="X35" i="1"/>
  <c r="Y35" i="1" s="1"/>
  <c r="X36" i="1"/>
  <c r="X37" i="1"/>
  <c r="Y37" i="1" s="1"/>
  <c r="X38" i="1"/>
  <c r="X40" i="1"/>
  <c r="X41" i="1"/>
  <c r="X42" i="1"/>
  <c r="X43" i="1"/>
  <c r="X44" i="1"/>
  <c r="X45" i="1"/>
  <c r="X46" i="1"/>
  <c r="X47" i="1"/>
  <c r="X48" i="1"/>
  <c r="X49" i="1"/>
  <c r="X50" i="1"/>
  <c r="X51" i="1"/>
  <c r="X52" i="1"/>
  <c r="X53" i="1"/>
  <c r="X14" i="1"/>
  <c r="X15" i="1"/>
  <c r="X16" i="1"/>
  <c r="Y16" i="1" s="1"/>
  <c r="X19" i="1"/>
  <c r="X20" i="1"/>
  <c r="X21" i="1"/>
  <c r="X22" i="1"/>
  <c r="X23" i="1"/>
  <c r="X24" i="1"/>
  <c r="X25" i="1"/>
  <c r="X26" i="1"/>
  <c r="X27" i="1"/>
  <c r="X28" i="1"/>
  <c r="X29" i="1"/>
  <c r="X30" i="1"/>
  <c r="E58" i="1"/>
  <c r="D58" i="1" s="1"/>
  <c r="G58" i="1"/>
  <c r="G57" i="1"/>
  <c r="E57" i="1"/>
  <c r="D57" i="1" s="1"/>
  <c r="F57" i="1" s="1"/>
  <c r="H57" i="1" s="1"/>
  <c r="AH36" i="1" l="1"/>
  <c r="AI36" i="1" s="1"/>
  <c r="AH35" i="1"/>
  <c r="AI35" i="1" s="1"/>
  <c r="AH39" i="1"/>
  <c r="AI39" i="1" s="1"/>
  <c r="AH16" i="1"/>
  <c r="AI16" i="1" s="1"/>
  <c r="AH34" i="1"/>
  <c r="AI34" i="1" s="1"/>
  <c r="AH11" i="1"/>
  <c r="F58" i="1"/>
  <c r="H58" i="1" s="1"/>
  <c r="AI11" i="1" l="1"/>
  <c r="H12" i="4"/>
  <c r="H13" i="4"/>
  <c r="H11" i="4"/>
  <c r="E9" i="4"/>
  <c r="E8" i="4"/>
  <c r="E6" i="4"/>
  <c r="CA4" i="9" l="1"/>
  <c r="BD4" i="9"/>
  <c r="A12" i="1"/>
  <c r="A13" i="1"/>
  <c r="A14" i="1"/>
  <c r="A15" i="1"/>
  <c r="A16" i="1"/>
  <c r="A17" i="1"/>
  <c r="A18" i="1"/>
  <c r="A19" i="1"/>
  <c r="A20" i="1"/>
  <c r="A21" i="1"/>
  <c r="A22" i="1"/>
  <c r="A23" i="1"/>
  <c r="A24" i="1"/>
  <c r="A25" i="1"/>
  <c r="A26" i="1"/>
  <c r="A27" i="1"/>
  <c r="A28" i="1"/>
  <c r="A29" i="1"/>
  <c r="A11" i="1"/>
  <c r="G5" i="9" l="1"/>
  <c r="Q5" i="9" s="1"/>
  <c r="V5" i="9"/>
  <c r="W5" i="9" s="1"/>
  <c r="G6" i="9"/>
  <c r="Q6" i="9" s="1"/>
  <c r="R6" i="9"/>
  <c r="V6" i="9"/>
  <c r="W6" i="9" s="1"/>
  <c r="Z6" i="9"/>
  <c r="AA6" i="9" s="1"/>
  <c r="AB6" i="9" s="1"/>
  <c r="H7" i="9"/>
  <c r="R7" i="9"/>
  <c r="S7" i="9" s="1"/>
  <c r="X7" i="9"/>
  <c r="H8" i="9"/>
  <c r="N9" i="9"/>
  <c r="T9" i="9"/>
  <c r="Y9" i="9"/>
  <c r="N10" i="9"/>
  <c r="X10" i="9"/>
  <c r="O11" i="9"/>
  <c r="U11" i="9"/>
  <c r="Z11" i="9"/>
  <c r="AA11" i="9" s="1"/>
  <c r="AB11" i="9" s="1"/>
  <c r="O12" i="9"/>
  <c r="U12" i="9"/>
  <c r="Y12" i="9"/>
  <c r="G13" i="9"/>
  <c r="Q13" i="9" s="1"/>
  <c r="V13" i="9"/>
  <c r="W13" i="9" s="1"/>
  <c r="G14" i="9"/>
  <c r="Q14" i="9" s="1"/>
  <c r="R14" i="9"/>
  <c r="V14" i="9"/>
  <c r="W14" i="9" s="1"/>
  <c r="Z14" i="9"/>
  <c r="AA14" i="9" s="1"/>
  <c r="AB14" i="9" s="1"/>
  <c r="H15" i="9"/>
  <c r="R15" i="9"/>
  <c r="S15" i="9" s="1"/>
  <c r="X15" i="9"/>
  <c r="H16" i="9"/>
  <c r="N17" i="9"/>
  <c r="T17" i="9"/>
  <c r="Y17" i="9"/>
  <c r="N18" i="9"/>
  <c r="X18" i="9"/>
  <c r="O19" i="9"/>
  <c r="U19" i="9"/>
  <c r="Z19" i="9"/>
  <c r="AA19" i="9" s="1"/>
  <c r="AB19" i="9" s="1"/>
  <c r="O20" i="9"/>
  <c r="U20" i="9"/>
  <c r="Y20" i="9"/>
  <c r="G21" i="9"/>
  <c r="Q21" i="9" s="1"/>
  <c r="V21" i="9"/>
  <c r="W21" i="9" s="1"/>
  <c r="G22" i="9"/>
  <c r="Q22" i="9" s="1"/>
  <c r="R22" i="9"/>
  <c r="V22" i="9"/>
  <c r="W22" i="9" s="1"/>
  <c r="Z22" i="9"/>
  <c r="AA22" i="9" s="1"/>
  <c r="AB22" i="9" s="1"/>
  <c r="H23" i="9"/>
  <c r="R23" i="9"/>
  <c r="S23" i="9" s="1"/>
  <c r="X23" i="9"/>
  <c r="H24" i="9"/>
  <c r="N25" i="9"/>
  <c r="T25" i="9"/>
  <c r="Y25" i="9"/>
  <c r="N26" i="9"/>
  <c r="T26" i="9"/>
  <c r="X26" i="9"/>
  <c r="O27" i="9"/>
  <c r="U27" i="9"/>
  <c r="Z27" i="9"/>
  <c r="AA27" i="9" s="1"/>
  <c r="AB27" i="9" s="1"/>
  <c r="O28" i="9"/>
  <c r="U28" i="9"/>
  <c r="Y28" i="9"/>
  <c r="H5" i="9"/>
  <c r="R5" i="9"/>
  <c r="X5" i="9"/>
  <c r="H6" i="9"/>
  <c r="N7" i="9"/>
  <c r="T7" i="9"/>
  <c r="Y7" i="9"/>
  <c r="N8" i="9"/>
  <c r="T8" i="9"/>
  <c r="X8" i="9"/>
  <c r="O9" i="9"/>
  <c r="U9" i="9"/>
  <c r="Z9" i="9"/>
  <c r="AA9" i="9" s="1"/>
  <c r="AB9" i="9" s="1"/>
  <c r="O10" i="9"/>
  <c r="Y10" i="9"/>
  <c r="G11" i="9"/>
  <c r="Q11" i="9" s="1"/>
  <c r="V11" i="9"/>
  <c r="W11" i="9" s="1"/>
  <c r="G12" i="9"/>
  <c r="Q12" i="9" s="1"/>
  <c r="N5" i="9"/>
  <c r="Y5" i="9"/>
  <c r="N6" i="9"/>
  <c r="X6" i="9"/>
  <c r="O7" i="9"/>
  <c r="U7" i="9"/>
  <c r="Z7" i="9"/>
  <c r="AA7" i="9" s="1"/>
  <c r="AB7" i="9" s="1"/>
  <c r="O8" i="9"/>
  <c r="U8" i="9"/>
  <c r="Y8" i="9"/>
  <c r="G9" i="9"/>
  <c r="Q9" i="9" s="1"/>
  <c r="V9" i="9"/>
  <c r="W9" i="9" s="1"/>
  <c r="G10" i="9"/>
  <c r="Q10" i="9" s="1"/>
  <c r="R10" i="9"/>
  <c r="V10" i="9"/>
  <c r="W10" i="9" s="1"/>
  <c r="Z10" i="9"/>
  <c r="AA10" i="9" s="1"/>
  <c r="AB10" i="9" s="1"/>
  <c r="H11" i="9"/>
  <c r="R11" i="9"/>
  <c r="S11" i="9" s="1"/>
  <c r="X11" i="9"/>
  <c r="H12" i="9"/>
  <c r="N13" i="9"/>
  <c r="Y13" i="9"/>
  <c r="N14" i="9"/>
  <c r="T14" i="9"/>
  <c r="X14" i="9"/>
  <c r="O15" i="9"/>
  <c r="U15" i="9"/>
  <c r="Z15" i="9"/>
  <c r="AA15" i="9" s="1"/>
  <c r="AB15" i="9" s="1"/>
  <c r="O16" i="9"/>
  <c r="U16" i="9"/>
  <c r="Y16" i="9"/>
  <c r="G17" i="9"/>
  <c r="Q17" i="9" s="1"/>
  <c r="V17" i="9"/>
  <c r="W17" i="9" s="1"/>
  <c r="G18" i="9"/>
  <c r="Q18" i="9" s="1"/>
  <c r="R18" i="9"/>
  <c r="V18" i="9"/>
  <c r="W18" i="9" s="1"/>
  <c r="Z18" i="9"/>
  <c r="AA18" i="9" s="1"/>
  <c r="AB18" i="9" s="1"/>
  <c r="H19" i="9"/>
  <c r="R19" i="9"/>
  <c r="S19" i="9" s="1"/>
  <c r="X19" i="9"/>
  <c r="H20" i="9"/>
  <c r="N21" i="9"/>
  <c r="T21" i="9"/>
  <c r="Y21" i="9"/>
  <c r="N22" i="9"/>
  <c r="T22" i="9"/>
  <c r="X22" i="9"/>
  <c r="O23" i="9"/>
  <c r="U23" i="9"/>
  <c r="Z23" i="9"/>
  <c r="AA23" i="9" s="1"/>
  <c r="AB23" i="9" s="1"/>
  <c r="O24" i="9"/>
  <c r="U24" i="9"/>
  <c r="Y24" i="9"/>
  <c r="G25" i="9"/>
  <c r="Q25" i="9" s="1"/>
  <c r="V25" i="9"/>
  <c r="W25" i="9" s="1"/>
  <c r="G26" i="9"/>
  <c r="Q26" i="9" s="1"/>
  <c r="R26" i="9"/>
  <c r="V26" i="9"/>
  <c r="W26" i="9" s="1"/>
  <c r="Z26" i="9"/>
  <c r="AA26" i="9" s="1"/>
  <c r="AB26" i="9" s="1"/>
  <c r="H27" i="9"/>
  <c r="R27" i="9"/>
  <c r="S27" i="9" s="1"/>
  <c r="X27" i="9"/>
  <c r="H28" i="9"/>
  <c r="N29" i="9"/>
  <c r="T29" i="9"/>
  <c r="Y29" i="9"/>
  <c r="N30" i="9"/>
  <c r="O5" i="9"/>
  <c r="V7" i="9"/>
  <c r="W7" i="9" s="1"/>
  <c r="Z8" i="9"/>
  <c r="AA8" i="9" s="1"/>
  <c r="AB8" i="9" s="1"/>
  <c r="H10" i="9"/>
  <c r="N11" i="9"/>
  <c r="R12" i="9"/>
  <c r="Z12" i="9"/>
  <c r="AA12" i="9" s="1"/>
  <c r="AB12" i="9" s="1"/>
  <c r="R13" i="9"/>
  <c r="H14" i="9"/>
  <c r="N15" i="9"/>
  <c r="Y15" i="9"/>
  <c r="T16" i="9"/>
  <c r="U17" i="9"/>
  <c r="O18" i="9"/>
  <c r="Y18" i="9"/>
  <c r="G20" i="9"/>
  <c r="Q20" i="9" s="1"/>
  <c r="V20" i="9"/>
  <c r="W20" i="9" s="1"/>
  <c r="H21" i="9"/>
  <c r="X21" i="9"/>
  <c r="T23" i="9"/>
  <c r="N24" i="9"/>
  <c r="X24" i="9"/>
  <c r="O25" i="9"/>
  <c r="Z25" i="9"/>
  <c r="AA25" i="9" s="1"/>
  <c r="AB25" i="9" s="1"/>
  <c r="U26" i="9"/>
  <c r="G27" i="9"/>
  <c r="Q27" i="9" s="1"/>
  <c r="V27" i="9"/>
  <c r="W27" i="9" s="1"/>
  <c r="R28" i="9"/>
  <c r="Z28" i="9"/>
  <c r="AA28" i="9" s="1"/>
  <c r="AB28" i="9" s="1"/>
  <c r="O29" i="9"/>
  <c r="V29" i="9"/>
  <c r="W29" i="9" s="1"/>
  <c r="H30" i="9"/>
  <c r="T30" i="9"/>
  <c r="X30" i="9"/>
  <c r="O31" i="9"/>
  <c r="U31" i="9"/>
  <c r="Z31" i="9"/>
  <c r="AA31" i="9" s="1"/>
  <c r="AB31" i="9" s="1"/>
  <c r="O32" i="9"/>
  <c r="U32" i="9"/>
  <c r="Y32" i="9"/>
  <c r="H33" i="9"/>
  <c r="V33" i="9"/>
  <c r="W33" i="9" s="1"/>
  <c r="G34" i="9"/>
  <c r="Q34" i="9" s="1"/>
  <c r="R34" i="9"/>
  <c r="V34" i="9"/>
  <c r="W34" i="9" s="1"/>
  <c r="Z34" i="9"/>
  <c r="AA34" i="9" s="1"/>
  <c r="AB34" i="9" s="1"/>
  <c r="N35" i="9"/>
  <c r="T35" i="9"/>
  <c r="Y35" i="9"/>
  <c r="N36" i="9"/>
  <c r="T36" i="9"/>
  <c r="X36" i="9"/>
  <c r="O37" i="9"/>
  <c r="U37" i="9"/>
  <c r="Z37" i="9"/>
  <c r="AA37" i="9" s="1"/>
  <c r="AB37" i="9" s="1"/>
  <c r="O38" i="9"/>
  <c r="V38" i="9"/>
  <c r="W38" i="9" s="1"/>
  <c r="G39" i="9"/>
  <c r="Q39" i="9" s="1"/>
  <c r="R39" i="9"/>
  <c r="S39" i="9" s="1"/>
  <c r="V39" i="9"/>
  <c r="W39" i="9" s="1"/>
  <c r="Z39" i="9"/>
  <c r="AA39" i="9" s="1"/>
  <c r="AB39" i="9" s="1"/>
  <c r="H40" i="9"/>
  <c r="R40" i="9"/>
  <c r="X40" i="9"/>
  <c r="H41" i="9"/>
  <c r="N42" i="9"/>
  <c r="T42" i="9"/>
  <c r="Y42" i="9"/>
  <c r="N43" i="9"/>
  <c r="T43" i="9"/>
  <c r="X43" i="9"/>
  <c r="O44" i="9"/>
  <c r="Y6" i="9"/>
  <c r="G8" i="9"/>
  <c r="Q8" i="9" s="1"/>
  <c r="H9" i="9"/>
  <c r="T12" i="9"/>
  <c r="O14" i="9"/>
  <c r="Y14" i="9"/>
  <c r="G16" i="9"/>
  <c r="Q16" i="9" s="1"/>
  <c r="V16" i="9"/>
  <c r="W16" i="9" s="1"/>
  <c r="H17" i="9"/>
  <c r="X17" i="9"/>
  <c r="T19" i="9"/>
  <c r="N20" i="9"/>
  <c r="X20" i="9"/>
  <c r="O21" i="9"/>
  <c r="Z21" i="9"/>
  <c r="AA21" i="9" s="1"/>
  <c r="AB21" i="9" s="1"/>
  <c r="U22" i="9"/>
  <c r="G23" i="9"/>
  <c r="Q23" i="9" s="1"/>
  <c r="V23" i="9"/>
  <c r="W23" i="9" s="1"/>
  <c r="R24" i="9"/>
  <c r="Z24" i="9"/>
  <c r="AA24" i="9" s="1"/>
  <c r="AB24" i="9" s="1"/>
  <c r="R25" i="9"/>
  <c r="S25" i="9" s="1"/>
  <c r="H26" i="9"/>
  <c r="N27" i="9"/>
  <c r="Y27" i="9"/>
  <c r="T28" i="9"/>
  <c r="X29" i="9"/>
  <c r="O30" i="9"/>
  <c r="U30" i="9"/>
  <c r="Y30" i="9"/>
  <c r="G31" i="9"/>
  <c r="Q31" i="9" s="1"/>
  <c r="V31" i="9"/>
  <c r="W31" i="9" s="1"/>
  <c r="G32" i="9"/>
  <c r="Q32" i="9" s="1"/>
  <c r="R32" i="9"/>
  <c r="V32" i="9"/>
  <c r="W32" i="9" s="1"/>
  <c r="Z32" i="9"/>
  <c r="AA32" i="9" s="1"/>
  <c r="AB32" i="9" s="1"/>
  <c r="Z5" i="9"/>
  <c r="AA5" i="9" s="1"/>
  <c r="AB5" i="9" s="1"/>
  <c r="G7" i="9"/>
  <c r="Q7" i="9" s="1"/>
  <c r="R8" i="9"/>
  <c r="R9" i="9"/>
  <c r="Y11" i="9"/>
  <c r="V12" i="9"/>
  <c r="W12" i="9" s="1"/>
  <c r="H13" i="9"/>
  <c r="X13" i="9"/>
  <c r="T15" i="9"/>
  <c r="N16" i="9"/>
  <c r="X16" i="9"/>
  <c r="O17" i="9"/>
  <c r="Z17" i="9"/>
  <c r="AA17" i="9" s="1"/>
  <c r="AB17" i="9" s="1"/>
  <c r="U18" i="9"/>
  <c r="G19" i="9"/>
  <c r="Q19" i="9" s="1"/>
  <c r="V19" i="9"/>
  <c r="W19" i="9" s="1"/>
  <c r="R20" i="9"/>
  <c r="Z20" i="9"/>
  <c r="AA20" i="9" s="1"/>
  <c r="AB20" i="9" s="1"/>
  <c r="R21" i="9"/>
  <c r="H22" i="9"/>
  <c r="N23" i="9"/>
  <c r="Y23" i="9"/>
  <c r="T24" i="9"/>
  <c r="U25" i="9"/>
  <c r="O26" i="9"/>
  <c r="Y26" i="9"/>
  <c r="G28" i="9"/>
  <c r="Q28" i="9" s="1"/>
  <c r="V28" i="9"/>
  <c r="W28" i="9" s="1"/>
  <c r="G29" i="9"/>
  <c r="Q29" i="9" s="1"/>
  <c r="R29" i="9"/>
  <c r="Z29" i="9"/>
  <c r="AA29" i="9" s="1"/>
  <c r="AB29" i="9" s="1"/>
  <c r="R30" i="9"/>
  <c r="V30" i="9"/>
  <c r="W30" i="9" s="1"/>
  <c r="Z30" i="9"/>
  <c r="AA30" i="9" s="1"/>
  <c r="AB30" i="9" s="1"/>
  <c r="H31" i="9"/>
  <c r="R31" i="9"/>
  <c r="X31" i="9"/>
  <c r="H32" i="9"/>
  <c r="N33" i="9"/>
  <c r="T33" i="9"/>
  <c r="Y33" i="9"/>
  <c r="N34" i="9"/>
  <c r="T34" i="9"/>
  <c r="X34" i="9"/>
  <c r="G35" i="9"/>
  <c r="Q35" i="9" s="1"/>
  <c r="V35" i="9"/>
  <c r="W35" i="9" s="1"/>
  <c r="G36" i="9"/>
  <c r="Q36" i="9" s="1"/>
  <c r="R36" i="9"/>
  <c r="V36" i="9"/>
  <c r="W36" i="9" s="1"/>
  <c r="Z36" i="9"/>
  <c r="AA36" i="9" s="1"/>
  <c r="AB36" i="9" s="1"/>
  <c r="H37" i="9"/>
  <c r="R37" i="9"/>
  <c r="X37" i="9"/>
  <c r="H38" i="9"/>
  <c r="T38" i="9"/>
  <c r="Y38" i="9"/>
  <c r="N39" i="9"/>
  <c r="T39" i="9"/>
  <c r="X39" i="9"/>
  <c r="O40" i="9"/>
  <c r="U40" i="9"/>
  <c r="Z40" i="9"/>
  <c r="AA40" i="9" s="1"/>
  <c r="AB40" i="9" s="1"/>
  <c r="O41" i="9"/>
  <c r="U41" i="9"/>
  <c r="Y41" i="9"/>
  <c r="G42" i="9"/>
  <c r="Q42" i="9" s="1"/>
  <c r="V42" i="9"/>
  <c r="W42" i="9" s="1"/>
  <c r="G43" i="9"/>
  <c r="Q43" i="9" s="1"/>
  <c r="R43" i="9"/>
  <c r="S43" i="9" s="1"/>
  <c r="V43" i="9"/>
  <c r="W43" i="9" s="1"/>
  <c r="Z43" i="9"/>
  <c r="AA43" i="9" s="1"/>
  <c r="AB43" i="9" s="1"/>
  <c r="H44" i="9"/>
  <c r="R44" i="9"/>
  <c r="X44" i="9"/>
  <c r="O6" i="9"/>
  <c r="Z13" i="9"/>
  <c r="AA13" i="9" s="1"/>
  <c r="AB13" i="9" s="1"/>
  <c r="R16" i="9"/>
  <c r="X25" i="9"/>
  <c r="N28" i="9"/>
  <c r="G30" i="9"/>
  <c r="Q30" i="9" s="1"/>
  <c r="N31" i="9"/>
  <c r="T32" i="9"/>
  <c r="R33" i="9"/>
  <c r="H34" i="9"/>
  <c r="O35" i="9"/>
  <c r="Z35" i="9"/>
  <c r="AA35" i="9" s="1"/>
  <c r="AB35" i="9" s="1"/>
  <c r="U36" i="9"/>
  <c r="G37" i="9"/>
  <c r="Q37" i="9" s="1"/>
  <c r="V37" i="9"/>
  <c r="W37" i="9" s="1"/>
  <c r="R38" i="9"/>
  <c r="S38" i="9" s="1"/>
  <c r="H39" i="9"/>
  <c r="N40" i="9"/>
  <c r="Y40" i="9"/>
  <c r="T41" i="9"/>
  <c r="U42" i="9"/>
  <c r="O43" i="9"/>
  <c r="Y43" i="9"/>
  <c r="Y44" i="9"/>
  <c r="V4" i="9"/>
  <c r="H4" i="9"/>
  <c r="X9" i="9"/>
  <c r="H18" i="9"/>
  <c r="H25" i="9"/>
  <c r="U29" i="9"/>
  <c r="N32" i="9"/>
  <c r="Z33" i="9"/>
  <c r="AA33" i="9" s="1"/>
  <c r="AB33" i="9" s="1"/>
  <c r="H35" i="9"/>
  <c r="N38" i="9"/>
  <c r="G40" i="9"/>
  <c r="Q40" i="9" s="1"/>
  <c r="Z41" i="9"/>
  <c r="AA41" i="9" s="1"/>
  <c r="AB41" i="9" s="1"/>
  <c r="N44" i="9"/>
  <c r="N4" i="9"/>
  <c r="N12" i="9"/>
  <c r="U14" i="9"/>
  <c r="Z16" i="9"/>
  <c r="AA16" i="9" s="1"/>
  <c r="AB16" i="9" s="1"/>
  <c r="N19" i="9"/>
  <c r="U21" i="9"/>
  <c r="G24" i="9"/>
  <c r="Q24" i="9" s="1"/>
  <c r="X28" i="9"/>
  <c r="T31" i="9"/>
  <c r="X32" i="9"/>
  <c r="U33" i="9"/>
  <c r="O34" i="9"/>
  <c r="Y34" i="9"/>
  <c r="R35" i="9"/>
  <c r="S35" i="9" s="1"/>
  <c r="H36" i="9"/>
  <c r="N37" i="9"/>
  <c r="Y37" i="9"/>
  <c r="U38" i="9"/>
  <c r="O39" i="9"/>
  <c r="Y39" i="9"/>
  <c r="G41" i="9"/>
  <c r="Q41" i="9" s="1"/>
  <c r="V41" i="9"/>
  <c r="W41" i="9" s="1"/>
  <c r="H42" i="9"/>
  <c r="X42" i="9"/>
  <c r="T44" i="9"/>
  <c r="Z44" i="9"/>
  <c r="AA44" i="9" s="1"/>
  <c r="AB44" i="9" s="1"/>
  <c r="G4" i="9"/>
  <c r="V15" i="9"/>
  <c r="W15" i="9" s="1"/>
  <c r="X35" i="9"/>
  <c r="Z38" i="9"/>
  <c r="AA38" i="9" s="1"/>
  <c r="AB38" i="9" s="1"/>
  <c r="V40" i="9"/>
  <c r="W40" i="9" s="1"/>
  <c r="R42" i="9"/>
  <c r="V44" i="9"/>
  <c r="W44" i="9" s="1"/>
  <c r="V8" i="9"/>
  <c r="W8" i="9" s="1"/>
  <c r="X12" i="9"/>
  <c r="G15" i="9"/>
  <c r="Q15" i="9" s="1"/>
  <c r="R17" i="9"/>
  <c r="S17" i="9" s="1"/>
  <c r="Y19" i="9"/>
  <c r="O22" i="9"/>
  <c r="V24" i="9"/>
  <c r="W24" i="9" s="1"/>
  <c r="H29" i="9"/>
  <c r="Y31" i="9"/>
  <c r="G33" i="9"/>
  <c r="Q33" i="9" s="1"/>
  <c r="X33" i="9"/>
  <c r="U35" i="9"/>
  <c r="O36" i="9"/>
  <c r="Y36" i="9"/>
  <c r="G38" i="9"/>
  <c r="Q38" i="9" s="1"/>
  <c r="X38" i="9"/>
  <c r="T40" i="9"/>
  <c r="N41" i="9"/>
  <c r="X41" i="9"/>
  <c r="O42" i="9"/>
  <c r="Z42" i="9"/>
  <c r="AA42" i="9" s="1"/>
  <c r="AB42" i="9" s="1"/>
  <c r="U43" i="9"/>
  <c r="G44" i="9"/>
  <c r="Q44" i="9" s="1"/>
  <c r="U44" i="9"/>
  <c r="O4" i="9"/>
  <c r="O13" i="9"/>
  <c r="T20" i="9"/>
  <c r="Y22" i="9"/>
  <c r="T27" i="9"/>
  <c r="O33" i="9"/>
  <c r="U34" i="9"/>
  <c r="T37" i="9"/>
  <c r="U39" i="9"/>
  <c r="R41" i="9"/>
  <c r="S41" i="9" s="1"/>
  <c r="H43" i="9"/>
  <c r="X4" i="9"/>
  <c r="Y4" i="9"/>
  <c r="BS6" i="9"/>
  <c r="BX6" i="9" s="1"/>
  <c r="BS4" i="9"/>
  <c r="BW4" i="9" s="1"/>
  <c r="BS5" i="9"/>
  <c r="BX5" i="9" s="1"/>
  <c r="BF7" i="9"/>
  <c r="BN7" i="9" s="1"/>
  <c r="BF6" i="9"/>
  <c r="BQ6" i="9" s="1"/>
  <c r="BF5" i="9"/>
  <c r="BO5" i="9" s="1"/>
  <c r="BF4" i="9"/>
  <c r="BM4" i="9" s="1"/>
  <c r="BP5" i="9" l="1"/>
  <c r="BG6" i="9"/>
  <c r="BO6" i="9"/>
  <c r="BM5" i="9"/>
  <c r="BK6" i="9"/>
  <c r="BL6" i="9"/>
  <c r="BH5" i="9"/>
  <c r="BJ6" i="9"/>
  <c r="BP6" i="9"/>
  <c r="BI5" i="9"/>
  <c r="L35" i="9"/>
  <c r="M35" i="9" s="1"/>
  <c r="L17" i="9"/>
  <c r="M17" i="9" s="1"/>
  <c r="BL5" i="9"/>
  <c r="BH6" i="9"/>
  <c r="BN6" i="9"/>
  <c r="L25" i="9"/>
  <c r="M25" i="9" s="1"/>
  <c r="S29" i="9"/>
  <c r="L29" i="9" s="1"/>
  <c r="M29" i="9" s="1"/>
  <c r="S32" i="9"/>
  <c r="L32" i="9" s="1"/>
  <c r="M32" i="9" s="1"/>
  <c r="S22" i="9"/>
  <c r="L22" i="9" s="1"/>
  <c r="M22" i="9" s="1"/>
  <c r="L7" i="9"/>
  <c r="M7" i="9" s="1"/>
  <c r="S42" i="9"/>
  <c r="L42" i="9" s="1"/>
  <c r="M42" i="9" s="1"/>
  <c r="S44" i="9"/>
  <c r="L44" i="9" s="1"/>
  <c r="M44" i="9" s="1"/>
  <c r="L43" i="9"/>
  <c r="M43" i="9" s="1"/>
  <c r="S20" i="9"/>
  <c r="L20" i="9" s="1"/>
  <c r="M20" i="9" s="1"/>
  <c r="S40" i="9"/>
  <c r="L40" i="9" s="1"/>
  <c r="M40" i="9" s="1"/>
  <c r="L39" i="9"/>
  <c r="M39" i="9" s="1"/>
  <c r="L19" i="9"/>
  <c r="M19" i="9" s="1"/>
  <c r="S18" i="9"/>
  <c r="S34" i="9"/>
  <c r="L34" i="9" s="1"/>
  <c r="M34" i="9" s="1"/>
  <c r="S5" i="9"/>
  <c r="S6" i="9"/>
  <c r="L41" i="9"/>
  <c r="M41" i="9" s="1"/>
  <c r="S33" i="9"/>
  <c r="L33" i="9" s="1"/>
  <c r="M33" i="9" s="1"/>
  <c r="S37" i="9"/>
  <c r="L37" i="9" s="1"/>
  <c r="M37" i="9" s="1"/>
  <c r="S36" i="9"/>
  <c r="L36" i="9" s="1"/>
  <c r="M36" i="9" s="1"/>
  <c r="S31" i="9"/>
  <c r="L31" i="9" s="1"/>
  <c r="M31" i="9" s="1"/>
  <c r="S30" i="9"/>
  <c r="L30" i="9" s="1"/>
  <c r="M30" i="9" s="1"/>
  <c r="S9" i="9"/>
  <c r="L9" i="9" s="1"/>
  <c r="M9" i="9" s="1"/>
  <c r="S24" i="9"/>
  <c r="L24" i="9" s="1"/>
  <c r="M24" i="9" s="1"/>
  <c r="S12" i="9"/>
  <c r="L12" i="9" s="1"/>
  <c r="M12" i="9" s="1"/>
  <c r="L15" i="9"/>
  <c r="M15" i="9" s="1"/>
  <c r="S14" i="9"/>
  <c r="L14" i="9" s="1"/>
  <c r="M14" i="9" s="1"/>
  <c r="S16" i="9"/>
  <c r="L16" i="9" s="1"/>
  <c r="M16" i="9" s="1"/>
  <c r="S28" i="9"/>
  <c r="L28" i="9" s="1"/>
  <c r="M28" i="9" s="1"/>
  <c r="S13" i="9"/>
  <c r="L23" i="9"/>
  <c r="M23" i="9" s="1"/>
  <c r="L38" i="9"/>
  <c r="M38" i="9" s="1"/>
  <c r="S21" i="9"/>
  <c r="L21" i="9" s="1"/>
  <c r="M21" i="9" s="1"/>
  <c r="S8" i="9"/>
  <c r="L8" i="9" s="1"/>
  <c r="M8" i="9" s="1"/>
  <c r="L27" i="9"/>
  <c r="M27" i="9" s="1"/>
  <c r="S26" i="9"/>
  <c r="L26" i="9" s="1"/>
  <c r="M26" i="9" s="1"/>
  <c r="S10" i="9"/>
  <c r="BN4" i="9"/>
  <c r="BG7" i="9"/>
  <c r="BK7" i="9"/>
  <c r="BO7" i="9"/>
  <c r="BG4" i="9"/>
  <c r="BO4" i="9"/>
  <c r="BH7" i="9"/>
  <c r="BL7" i="9"/>
  <c r="BP7" i="9"/>
  <c r="BH4" i="9"/>
  <c r="BL4" i="9"/>
  <c r="BP4" i="9"/>
  <c r="BJ5" i="9"/>
  <c r="BN5" i="9"/>
  <c r="BI7" i="9"/>
  <c r="BM7" i="9"/>
  <c r="BQ7" i="9"/>
  <c r="BG5" i="9"/>
  <c r="BK5" i="9"/>
  <c r="BI6" i="9"/>
  <c r="BM6" i="9"/>
  <c r="BJ7" i="9"/>
  <c r="BY6" i="9"/>
  <c r="BW6" i="9"/>
  <c r="BU6" i="9"/>
  <c r="BV6" i="9"/>
  <c r="BT6" i="9"/>
  <c r="BT4" i="9"/>
  <c r="BU4" i="9"/>
  <c r="BV4" i="9"/>
  <c r="BY4" i="9"/>
  <c r="BY5" i="9"/>
  <c r="BW5" i="9"/>
  <c r="BU5" i="9"/>
  <c r="BV5" i="9"/>
  <c r="BT5" i="9"/>
  <c r="BX4" i="9"/>
  <c r="B1" i="4" l="1"/>
  <c r="B2" i="15"/>
  <c r="L39" i="19" l="1"/>
  <c r="J39" i="19"/>
  <c r="H39" i="19"/>
  <c r="L31" i="19"/>
  <c r="J31" i="19"/>
  <c r="H31" i="19"/>
  <c r="L15" i="19"/>
  <c r="BJ4" i="9" s="1"/>
  <c r="J15" i="19"/>
  <c r="L23" i="19"/>
  <c r="J23" i="19"/>
  <c r="H23" i="19"/>
  <c r="E5" i="4"/>
  <c r="AX4" i="9"/>
  <c r="AW4" i="9"/>
  <c r="AV4" i="9"/>
  <c r="AI4" i="9"/>
  <c r="AH4" i="9"/>
  <c r="AG4" i="9"/>
  <c r="AF4" i="9"/>
  <c r="H14" i="4" l="1"/>
  <c r="AN11" i="1"/>
  <c r="Z4" i="9" s="1"/>
  <c r="AQ4" i="9" l="1"/>
  <c r="AM4" i="9"/>
  <c r="G59" i="1" l="1"/>
  <c r="AP35" i="1"/>
  <c r="AP36" i="1"/>
  <c r="AP37" i="1"/>
  <c r="AP38" i="1"/>
  <c r="AP39" i="1"/>
  <c r="AP40" i="1"/>
  <c r="AP41" i="1"/>
  <c r="AP42" i="1"/>
  <c r="AP43" i="1"/>
  <c r="AP44" i="1"/>
  <c r="AP45" i="1"/>
  <c r="AP46" i="1"/>
  <c r="AP47" i="1"/>
  <c r="AP48" i="1"/>
  <c r="AP49" i="1"/>
  <c r="AP50" i="1"/>
  <c r="AP51" i="1"/>
  <c r="AP52" i="1"/>
  <c r="AP53" i="1"/>
  <c r="AP34" i="1"/>
  <c r="AL11" i="1" l="1"/>
  <c r="R4" i="9" s="1"/>
  <c r="J110" i="1" l="1"/>
  <c r="J85" i="1"/>
  <c r="J89" i="1"/>
  <c r="J81" i="1"/>
  <c r="J88" i="1"/>
  <c r="J92" i="1"/>
  <c r="J82" i="1"/>
  <c r="J86" i="1"/>
  <c r="J90" i="1"/>
  <c r="J84" i="1"/>
  <c r="J83" i="1"/>
  <c r="J87" i="1"/>
  <c r="J91" i="1"/>
  <c r="J111" i="1"/>
  <c r="J101" i="1"/>
  <c r="J105" i="1"/>
  <c r="J98" i="1"/>
  <c r="J102" i="1"/>
  <c r="J97" i="1"/>
  <c r="J104" i="1"/>
  <c r="J99" i="1"/>
  <c r="J103" i="1"/>
  <c r="J100" i="1"/>
  <c r="AA4" i="9"/>
  <c r="AB4" i="9" s="1"/>
  <c r="Q4" i="9"/>
  <c r="D41" i="9" l="1"/>
  <c r="C41" i="9"/>
  <c r="D43" i="9"/>
  <c r="C43" i="9"/>
  <c r="D26" i="9"/>
  <c r="C26" i="9" s="1"/>
  <c r="D30" i="9"/>
  <c r="C30" i="9" s="1"/>
  <c r="D33" i="9"/>
  <c r="C33" i="9" s="1"/>
  <c r="D24" i="9"/>
  <c r="C24" i="9" s="1"/>
  <c r="D17" i="9"/>
  <c r="C17" i="9" s="1"/>
  <c r="D20" i="9"/>
  <c r="C20" i="9" s="1"/>
  <c r="D15" i="9"/>
  <c r="C15" i="9" s="1"/>
  <c r="D11" i="9"/>
  <c r="C11" i="9" s="1"/>
  <c r="D7" i="9"/>
  <c r="C7" i="9" s="1"/>
  <c r="D36" i="9"/>
  <c r="C36" i="9"/>
  <c r="D34" i="9"/>
  <c r="C34" i="9" s="1"/>
  <c r="D42" i="9"/>
  <c r="C42" i="9"/>
  <c r="D44" i="9"/>
  <c r="C44" i="9"/>
  <c r="D39" i="9"/>
  <c r="C39" i="9"/>
  <c r="D27" i="9"/>
  <c r="C27" i="9" s="1"/>
  <c r="D25" i="9"/>
  <c r="C25" i="9" s="1"/>
  <c r="D21" i="9"/>
  <c r="C21" i="9" s="1"/>
  <c r="D12" i="9"/>
  <c r="C12" i="9" s="1"/>
  <c r="D8" i="9"/>
  <c r="C8" i="9" s="1"/>
  <c r="D38" i="9"/>
  <c r="C38" i="9"/>
  <c r="D40" i="9"/>
  <c r="C40" i="9"/>
  <c r="D37" i="9"/>
  <c r="C37" i="9"/>
  <c r="D28" i="9"/>
  <c r="C28" i="9" s="1"/>
  <c r="D31" i="9"/>
  <c r="C31" i="9" s="1"/>
  <c r="D18" i="9"/>
  <c r="C18" i="9" s="1"/>
  <c r="D16" i="9"/>
  <c r="C16" i="9" s="1"/>
  <c r="D22" i="9"/>
  <c r="C22" i="9" s="1"/>
  <c r="D13" i="9"/>
  <c r="C13" i="9" s="1"/>
  <c r="D9" i="9"/>
  <c r="C9" i="9" s="1"/>
  <c r="D5" i="9"/>
  <c r="C5" i="9" s="1"/>
  <c r="D35" i="9"/>
  <c r="C35" i="9" s="1"/>
  <c r="D29" i="9"/>
  <c r="C29" i="9" s="1"/>
  <c r="D32" i="9"/>
  <c r="C32" i="9" s="1"/>
  <c r="D23" i="9"/>
  <c r="C23" i="9" s="1"/>
  <c r="D19" i="9"/>
  <c r="C19" i="9" s="1"/>
  <c r="D14" i="9"/>
  <c r="C14" i="9" s="1"/>
  <c r="D10" i="9"/>
  <c r="C10" i="9" s="1"/>
  <c r="D6" i="9"/>
  <c r="C6" i="9" s="1"/>
  <c r="D4" i="9"/>
  <c r="C4" i="9" s="1"/>
  <c r="H15" i="19"/>
  <c r="BI4" i="9" s="1"/>
  <c r="E4" i="4" l="1"/>
  <c r="AE4" i="9"/>
  <c r="AD4" i="9" s="1"/>
  <c r="AR49" i="1" l="1"/>
  <c r="AQ49" i="1"/>
  <c r="AR48" i="1"/>
  <c r="AQ48" i="1"/>
  <c r="AR47" i="1"/>
  <c r="AQ47" i="1"/>
  <c r="AR46" i="1"/>
  <c r="AQ46" i="1"/>
  <c r="AR45" i="1"/>
  <c r="AQ45" i="1"/>
  <c r="AR44" i="1"/>
  <c r="AQ44" i="1"/>
  <c r="AR43" i="1"/>
  <c r="AQ43" i="1"/>
  <c r="AR42" i="1"/>
  <c r="AQ42" i="1"/>
  <c r="D37" i="4" l="1"/>
  <c r="I42" i="19" l="1"/>
  <c r="G42" i="19"/>
  <c r="E42" i="19"/>
  <c r="C42" i="19"/>
  <c r="I34" i="19"/>
  <c r="G34" i="19"/>
  <c r="E34" i="19"/>
  <c r="C34" i="19"/>
  <c r="I26" i="19"/>
  <c r="G26" i="19"/>
  <c r="E26" i="19"/>
  <c r="C26" i="19"/>
  <c r="I18" i="19"/>
  <c r="G18" i="19"/>
  <c r="E18" i="19"/>
  <c r="C18" i="19"/>
  <c r="I7" i="19"/>
  <c r="G7" i="19"/>
  <c r="E7" i="19"/>
  <c r="C7" i="19"/>
  <c r="K41" i="19" l="1"/>
  <c r="K33" i="19"/>
  <c r="K25" i="19"/>
  <c r="K6" i="19"/>
  <c r="K17" i="19"/>
  <c r="BK4" i="9" s="1"/>
  <c r="AR53" i="1" l="1"/>
  <c r="AQ53" i="1"/>
  <c r="AR52" i="1"/>
  <c r="AQ52" i="1"/>
  <c r="AR51" i="1"/>
  <c r="AQ51" i="1"/>
  <c r="AR50" i="1"/>
  <c r="AQ50" i="1"/>
  <c r="AR41" i="1"/>
  <c r="AQ41" i="1"/>
  <c r="AR40" i="1"/>
  <c r="AQ40" i="1"/>
  <c r="AQ11" i="1"/>
  <c r="X11" i="1" s="1"/>
  <c r="AP14" i="1"/>
  <c r="AP15" i="1"/>
  <c r="AR15" i="1"/>
  <c r="AR16" i="1"/>
  <c r="AP12" i="1"/>
  <c r="AP13" i="1"/>
  <c r="AP16" i="1"/>
  <c r="AP17" i="1"/>
  <c r="AP18" i="1"/>
  <c r="AP19" i="1"/>
  <c r="AP20" i="1"/>
  <c r="AP21" i="1"/>
  <c r="AP22" i="1"/>
  <c r="AP23" i="1"/>
  <c r="AP24" i="1"/>
  <c r="AP25" i="1"/>
  <c r="AP26" i="1"/>
  <c r="AP27" i="1"/>
  <c r="AP28" i="1"/>
  <c r="AP29" i="1"/>
  <c r="AP30" i="1"/>
  <c r="AQ12" i="1"/>
  <c r="AR13" i="1"/>
  <c r="AQ13" i="1"/>
  <c r="AQ14" i="1"/>
  <c r="AQ15" i="1"/>
  <c r="AQ16" i="1"/>
  <c r="AQ17" i="1"/>
  <c r="X17" i="1" s="1"/>
  <c r="T10" i="9" s="1"/>
  <c r="AQ18" i="1"/>
  <c r="X18" i="1" s="1"/>
  <c r="T11" i="9" s="1"/>
  <c r="L11" i="9" s="1"/>
  <c r="M11" i="9" s="1"/>
  <c r="AR11" i="1"/>
  <c r="AR12" i="1"/>
  <c r="AR14" i="1"/>
  <c r="AR17" i="1"/>
  <c r="AR18" i="1"/>
  <c r="AQ19" i="1"/>
  <c r="AR19" i="1"/>
  <c r="AQ20" i="1"/>
  <c r="AR20" i="1"/>
  <c r="AQ21" i="1"/>
  <c r="AR21" i="1"/>
  <c r="AQ22" i="1"/>
  <c r="AR22" i="1"/>
  <c r="AQ23" i="1"/>
  <c r="AR23" i="1"/>
  <c r="AQ24" i="1"/>
  <c r="AR24" i="1"/>
  <c r="AQ25" i="1"/>
  <c r="AR25" i="1"/>
  <c r="AQ26" i="1"/>
  <c r="AR26" i="1"/>
  <c r="AQ27" i="1"/>
  <c r="AR27" i="1"/>
  <c r="AQ28" i="1"/>
  <c r="AR28" i="1"/>
  <c r="AQ29" i="1"/>
  <c r="AR29" i="1"/>
  <c r="AQ30" i="1"/>
  <c r="AR30" i="1"/>
  <c r="AQ34" i="1"/>
  <c r="X34" i="1" s="1"/>
  <c r="T13" i="9" s="1"/>
  <c r="AR34" i="1"/>
  <c r="AQ35" i="1"/>
  <c r="AR35" i="1"/>
  <c r="AQ36" i="1"/>
  <c r="AR36" i="1"/>
  <c r="AQ37" i="1"/>
  <c r="AR37" i="1"/>
  <c r="AQ38" i="1"/>
  <c r="AR38" i="1"/>
  <c r="AQ39" i="1"/>
  <c r="AR39" i="1"/>
  <c r="X39" i="1" s="1"/>
  <c r="T18" i="9" s="1"/>
  <c r="L18" i="9" s="1"/>
  <c r="M18" i="9" s="1"/>
  <c r="Y11" i="1" l="1"/>
  <c r="U4" i="9" s="1"/>
  <c r="T4" i="9"/>
  <c r="Y34" i="1"/>
  <c r="U13" i="9" s="1"/>
  <c r="L13" i="9" s="1"/>
  <c r="M13" i="9" s="1"/>
  <c r="Y17" i="1"/>
  <c r="U10" i="9" s="1"/>
  <c r="L10" i="9" s="1"/>
  <c r="M10" i="9" s="1"/>
  <c r="X12" i="1"/>
  <c r="X13" i="1"/>
  <c r="AO4" i="9"/>
  <c r="AK4" i="9"/>
  <c r="AJ4" i="9"/>
  <c r="W4" i="9"/>
  <c r="Y13" i="1" l="1"/>
  <c r="U6" i="9" s="1"/>
  <c r="T6" i="9"/>
  <c r="Y12" i="1"/>
  <c r="U5" i="9" s="1"/>
  <c r="T5" i="9"/>
  <c r="AN4" i="9"/>
  <c r="F59" i="1"/>
  <c r="S4" i="9"/>
  <c r="AY4" i="9"/>
  <c r="AP4" i="9"/>
  <c r="D59" i="1"/>
  <c r="AL4" i="9"/>
  <c r="E59" i="1"/>
  <c r="AR4" i="9" l="1"/>
  <c r="L5" i="9"/>
  <c r="M5" i="9" s="1"/>
  <c r="L6" i="9"/>
  <c r="M6" i="9" s="1"/>
  <c r="H59" i="1"/>
  <c r="L4" i="9"/>
  <c r="M4" i="9" s="1"/>
  <c r="AT4" i="9" l="1"/>
  <c r="AU4" i="9"/>
  <c r="AS4" i="9" l="1"/>
</calcChain>
</file>

<file path=xl/comments1.xml><?xml version="1.0" encoding="utf-8"?>
<comments xmlns="http://schemas.openxmlformats.org/spreadsheetml/2006/main">
  <authors>
    <author>北村裕美</author>
    <author>Kitamura Hiromi</author>
  </authors>
  <commentList>
    <comment ref="B5" authorId="0" shapeId="0">
      <text>
        <r>
          <rPr>
            <sz val="9"/>
            <color indexed="81"/>
            <rFont val="ＭＳ Ｐゴシック"/>
            <family val="3"/>
            <charset val="128"/>
          </rPr>
          <t>リストより選んでください。なければ直入力でかまいません。8文字以内。</t>
        </r>
      </text>
    </comment>
    <comment ref="E5" authorId="0" shapeId="0">
      <text>
        <r>
          <rPr>
            <sz val="9"/>
            <color indexed="81"/>
            <rFont val="ＭＳ Ｐゴシック"/>
            <family val="3"/>
            <charset val="128"/>
          </rPr>
          <t>リストより選んでください。</t>
        </r>
      </text>
    </comment>
    <comment ref="F5" authorId="0" shapeId="0">
      <text>
        <r>
          <rPr>
            <sz val="9"/>
            <color indexed="81"/>
            <rFont val="ＭＳ Ｐゴシック"/>
            <family val="3"/>
            <charset val="128"/>
          </rPr>
          <t>半角ｶﾀｶﾅで入力してください。</t>
        </r>
      </text>
    </comment>
    <comment ref="I5" authorId="0" shapeId="0">
      <text>
        <r>
          <rPr>
            <sz val="9"/>
            <color indexed="81"/>
            <rFont val="ＭＳ Ｐゴシック"/>
            <family val="3"/>
            <charset val="128"/>
          </rPr>
          <t>姓と名の間に，全角スペースを１つ入れてください。</t>
        </r>
      </text>
    </comment>
    <comment ref="B7" authorId="0" shapeId="0">
      <text>
        <r>
          <rPr>
            <sz val="9"/>
            <color indexed="81"/>
            <rFont val="ＭＳ Ｐゴシック"/>
            <family val="3"/>
            <charset val="128"/>
          </rPr>
          <t>リストより選んでください。</t>
        </r>
      </text>
    </comment>
    <comment ref="D7" authorId="0" shapeId="0">
      <text>
        <r>
          <rPr>
            <sz val="9"/>
            <color indexed="81"/>
            <rFont val="ＭＳ Ｐゴシック"/>
            <family val="3"/>
            <charset val="128"/>
          </rPr>
          <t>リストより選んでください。</t>
        </r>
      </text>
    </comment>
    <comment ref="E7" authorId="0" shapeId="0">
      <text>
        <r>
          <rPr>
            <b/>
            <sz val="9"/>
            <color indexed="81"/>
            <rFont val="ＭＳ Ｐゴシック"/>
            <family val="3"/>
            <charset val="128"/>
          </rPr>
          <t>市町村がわかるように入力してください。
例：旭川市，上富良野町，占冠村</t>
        </r>
      </text>
    </comment>
    <comment ref="I7" authorId="0" shapeId="0">
      <text>
        <r>
          <rPr>
            <b/>
            <sz val="9"/>
            <color indexed="81"/>
            <rFont val="ＭＳ Ｐゴシック"/>
            <family val="3"/>
            <charset val="128"/>
          </rPr>
          <t>申込時及び大会期間中の不測の事態に対応するため，携帯電話番号をご記入ください。</t>
        </r>
      </text>
    </comment>
    <comment ref="C11" authorId="0" shapeId="0">
      <text>
        <r>
          <rPr>
            <b/>
            <sz val="9"/>
            <color indexed="81"/>
            <rFont val="ＭＳ Ｐゴシック"/>
            <family val="3"/>
            <charset val="128"/>
          </rPr>
          <t>外字は使用しないで下さい。システム上対応できません。</t>
        </r>
      </text>
    </comment>
    <comment ref="D11" authorId="0" shapeId="0">
      <text>
        <r>
          <rPr>
            <b/>
            <sz val="9"/>
            <color indexed="81"/>
            <rFont val="ＭＳ Ｐゴシック"/>
            <family val="3"/>
            <charset val="128"/>
          </rPr>
          <t>外字は使用しないで下さい。システム上対応できません。</t>
        </r>
      </text>
    </comment>
    <comment ref="R11" authorId="1" shapeId="0">
      <text>
        <r>
          <rPr>
            <sz val="9"/>
            <color indexed="81"/>
            <rFont val="ＭＳ Ｐゴシック"/>
            <family val="3"/>
            <charset val="128"/>
          </rPr>
          <t>記録は，トラックがすべて</t>
        </r>
        <r>
          <rPr>
            <sz val="9"/>
            <color indexed="10"/>
            <rFont val="ＭＳ Ｐゴシック"/>
            <family val="3"/>
            <charset val="128"/>
          </rPr>
          <t>ピリオド</t>
        </r>
        <r>
          <rPr>
            <sz val="9"/>
            <color indexed="81"/>
            <rFont val="ＭＳ Ｐゴシック"/>
            <family val="3"/>
            <charset val="128"/>
          </rPr>
          <t>「</t>
        </r>
        <r>
          <rPr>
            <sz val="9"/>
            <color indexed="10"/>
            <rFont val="ＭＳ Ｐゴシック"/>
            <family val="3"/>
            <charset val="128"/>
          </rPr>
          <t>．</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t>
        </r>
        <r>
          <rPr>
            <b/>
            <sz val="9"/>
            <color indexed="10"/>
            <rFont val="ＭＳ Ｐゴシック"/>
            <family val="3"/>
            <charset val="128"/>
          </rPr>
          <t>半角数字</t>
        </r>
        <r>
          <rPr>
            <sz val="9"/>
            <color indexed="81"/>
            <rFont val="ＭＳ Ｐゴシック"/>
            <family val="3"/>
            <charset val="128"/>
          </rPr>
          <t>で記入ください。</t>
        </r>
      </text>
    </comment>
    <comment ref="U11" authorId="0" shapeId="0">
      <text>
        <r>
          <rPr>
            <sz val="9"/>
            <color indexed="81"/>
            <rFont val="ＭＳ Ｐゴシック"/>
            <family val="3"/>
            <charset val="128"/>
          </rPr>
          <t>記録は，トラックがすべて</t>
        </r>
        <r>
          <rPr>
            <b/>
            <sz val="9"/>
            <color indexed="10"/>
            <rFont val="ＭＳ Ｐゴシック"/>
            <family val="3"/>
            <charset val="128"/>
          </rPr>
          <t>ピリオド</t>
        </r>
        <r>
          <rPr>
            <sz val="9"/>
            <color indexed="81"/>
            <rFont val="ＭＳ Ｐゴシック"/>
            <family val="3"/>
            <charset val="128"/>
          </rPr>
          <t>「</t>
        </r>
        <r>
          <rPr>
            <sz val="9"/>
            <color indexed="10"/>
            <rFont val="ＭＳ Ｐゴシック"/>
            <family val="3"/>
            <charset val="128"/>
          </rPr>
          <t>．</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]で記入のこと。また，半角数字で記入ください。</t>
        </r>
      </text>
    </comment>
    <comment ref="AB11" authorId="1" shapeId="0">
      <text>
        <r>
          <rPr>
            <sz val="9"/>
            <color indexed="81"/>
            <rFont val="ＭＳ Ｐゴシック"/>
            <family val="3"/>
            <charset val="128"/>
          </rPr>
          <t>記録は，トラックがすべて</t>
        </r>
        <r>
          <rPr>
            <sz val="9"/>
            <color indexed="10"/>
            <rFont val="ＭＳ Ｐゴシック"/>
            <family val="3"/>
            <charset val="128"/>
          </rPr>
          <t>ピリオド</t>
        </r>
        <r>
          <rPr>
            <sz val="9"/>
            <color indexed="81"/>
            <rFont val="ＭＳ Ｐゴシック"/>
            <family val="3"/>
            <charset val="128"/>
          </rPr>
          <t>「</t>
        </r>
        <r>
          <rPr>
            <sz val="9"/>
            <color indexed="10"/>
            <rFont val="ＭＳ Ｐゴシック"/>
            <family val="3"/>
            <charset val="128"/>
          </rPr>
          <t>．</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t>
        </r>
        <r>
          <rPr>
            <b/>
            <sz val="9"/>
            <color indexed="10"/>
            <rFont val="ＭＳ Ｐゴシック"/>
            <family val="3"/>
            <charset val="128"/>
          </rPr>
          <t>半角数字</t>
        </r>
        <r>
          <rPr>
            <sz val="9"/>
            <color indexed="81"/>
            <rFont val="ＭＳ Ｐゴシック"/>
            <family val="3"/>
            <charset val="128"/>
          </rPr>
          <t>で記入ください。</t>
        </r>
      </text>
    </comment>
    <comment ref="AE11" authorId="0" shapeId="0">
      <text>
        <r>
          <rPr>
            <sz val="9"/>
            <color indexed="81"/>
            <rFont val="ＭＳ Ｐゴシック"/>
            <family val="3"/>
            <charset val="128"/>
          </rPr>
          <t>記録は，トラックがすべて</t>
        </r>
        <r>
          <rPr>
            <b/>
            <sz val="9"/>
            <color indexed="10"/>
            <rFont val="ＭＳ Ｐゴシック"/>
            <family val="3"/>
            <charset val="128"/>
          </rPr>
          <t>ピリオド</t>
        </r>
        <r>
          <rPr>
            <sz val="9"/>
            <color indexed="81"/>
            <rFont val="ＭＳ Ｐゴシック"/>
            <family val="3"/>
            <charset val="128"/>
          </rPr>
          <t>「</t>
        </r>
        <r>
          <rPr>
            <sz val="9"/>
            <color indexed="10"/>
            <rFont val="ＭＳ Ｐゴシック"/>
            <family val="3"/>
            <charset val="128"/>
          </rPr>
          <t>．</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]で記入のこと。また，半角数字で記入ください。</t>
        </r>
      </text>
    </comment>
    <comment ref="C26" authorId="0" shapeId="0">
      <text>
        <r>
          <rPr>
            <b/>
            <sz val="9"/>
            <color indexed="81"/>
            <rFont val="ＭＳ Ｐゴシック"/>
            <family val="3"/>
            <charset val="128"/>
          </rPr>
          <t>17人以上出場者がいる場合は，保護を解除し，27～30行目を再表示してください。</t>
        </r>
      </text>
    </comment>
    <comment ref="C49" authorId="0" shapeId="0">
      <text>
        <r>
          <rPr>
            <b/>
            <sz val="9"/>
            <color indexed="81"/>
            <rFont val="ＭＳ Ｐゴシック"/>
            <family val="3"/>
            <charset val="128"/>
          </rPr>
          <t>17人以上出場者がいる場合は，保護を解除し，50～53行目を再表示してください。</t>
        </r>
      </text>
    </comment>
  </commentList>
</comments>
</file>

<file path=xl/comments2.xml><?xml version="1.0" encoding="utf-8"?>
<comments xmlns="http://schemas.openxmlformats.org/spreadsheetml/2006/main">
  <authors>
    <author>北村裕美</author>
    <author>Kitamura Hiromi</author>
  </authors>
  <commentList>
    <comment ref="B5" authorId="0" shapeId="0">
      <text>
        <r>
          <rPr>
            <sz val="9"/>
            <color indexed="81"/>
            <rFont val="ＭＳ Ｐゴシック"/>
            <family val="3"/>
            <charset val="128"/>
          </rPr>
          <t>リストより選んでください。なければ直入力でかまいません。8文字以内。</t>
        </r>
      </text>
    </comment>
    <comment ref="E5" authorId="0" shapeId="0">
      <text>
        <r>
          <rPr>
            <sz val="9"/>
            <color indexed="81"/>
            <rFont val="ＭＳ Ｐゴシック"/>
            <family val="3"/>
            <charset val="128"/>
          </rPr>
          <t>リストより選んでください。</t>
        </r>
      </text>
    </comment>
    <comment ref="F5" authorId="0" shapeId="0">
      <text>
        <r>
          <rPr>
            <sz val="9"/>
            <color indexed="81"/>
            <rFont val="ＭＳ Ｐゴシック"/>
            <family val="3"/>
            <charset val="128"/>
          </rPr>
          <t>半角ｶﾀｶﾅで入力してください。</t>
        </r>
      </text>
    </comment>
    <comment ref="I5" authorId="0" shapeId="0">
      <text>
        <r>
          <rPr>
            <sz val="9"/>
            <color indexed="81"/>
            <rFont val="ＭＳ Ｐゴシック"/>
            <family val="3"/>
            <charset val="128"/>
          </rPr>
          <t>姓と名の間に，全角スペースを１つ入れてください。</t>
        </r>
      </text>
    </comment>
    <comment ref="B7" authorId="0" shapeId="0">
      <text>
        <r>
          <rPr>
            <sz val="9"/>
            <color indexed="81"/>
            <rFont val="ＭＳ Ｐゴシック"/>
            <family val="3"/>
            <charset val="128"/>
          </rPr>
          <t>リストより選んでください。</t>
        </r>
      </text>
    </comment>
    <comment ref="D7" authorId="0" shapeId="0">
      <text>
        <r>
          <rPr>
            <sz val="9"/>
            <color indexed="81"/>
            <rFont val="ＭＳ Ｐゴシック"/>
            <family val="3"/>
            <charset val="128"/>
          </rPr>
          <t>リストより選んでください。</t>
        </r>
      </text>
    </comment>
    <comment ref="E7" authorId="0" shapeId="0">
      <text>
        <r>
          <rPr>
            <b/>
            <sz val="9"/>
            <color indexed="81"/>
            <rFont val="ＭＳ Ｐゴシック"/>
            <family val="3"/>
            <charset val="128"/>
          </rPr>
          <t>市町村がわかるように入力してください。
例：旭川市，上富良野町，占冠村</t>
        </r>
      </text>
    </comment>
    <comment ref="I7" authorId="0" shapeId="0">
      <text>
        <r>
          <rPr>
            <b/>
            <sz val="9"/>
            <color indexed="81"/>
            <rFont val="ＭＳ Ｐゴシック"/>
            <family val="3"/>
            <charset val="128"/>
          </rPr>
          <t>申込時及び大会期間中の不測の事態に対応するため，携帯電話番号をご記入ください。</t>
        </r>
      </text>
    </comment>
    <comment ref="C11" authorId="0" shapeId="0">
      <text>
        <r>
          <rPr>
            <b/>
            <sz val="9"/>
            <color indexed="81"/>
            <rFont val="ＭＳ Ｐゴシック"/>
            <family val="3"/>
            <charset val="128"/>
          </rPr>
          <t>外字は使用しないで下さい。システム上対応できません。</t>
        </r>
      </text>
    </comment>
    <comment ref="D11" authorId="0" shapeId="0">
      <text>
        <r>
          <rPr>
            <b/>
            <sz val="9"/>
            <color indexed="81"/>
            <rFont val="ＭＳ Ｐゴシック"/>
            <family val="3"/>
            <charset val="128"/>
          </rPr>
          <t>外字は使用しないで下さい。システム上対応できません。</t>
        </r>
      </text>
    </comment>
    <comment ref="R11" authorId="1" shapeId="0">
      <text>
        <r>
          <rPr>
            <sz val="9"/>
            <color indexed="81"/>
            <rFont val="ＭＳ Ｐゴシック"/>
            <family val="3"/>
            <charset val="128"/>
          </rPr>
          <t>記録は，トラックがすべて</t>
        </r>
        <r>
          <rPr>
            <sz val="9"/>
            <color indexed="10"/>
            <rFont val="ＭＳ Ｐゴシック"/>
            <family val="3"/>
            <charset val="128"/>
          </rPr>
          <t>ピリオド</t>
        </r>
        <r>
          <rPr>
            <sz val="9"/>
            <color indexed="81"/>
            <rFont val="ＭＳ Ｐゴシック"/>
            <family val="3"/>
            <charset val="128"/>
          </rPr>
          <t>「</t>
        </r>
        <r>
          <rPr>
            <sz val="9"/>
            <color indexed="10"/>
            <rFont val="ＭＳ Ｐゴシック"/>
            <family val="3"/>
            <charset val="128"/>
          </rPr>
          <t>．</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t>
        </r>
        <r>
          <rPr>
            <b/>
            <sz val="9"/>
            <color indexed="10"/>
            <rFont val="ＭＳ Ｐゴシック"/>
            <family val="3"/>
            <charset val="128"/>
          </rPr>
          <t>半角数字</t>
        </r>
        <r>
          <rPr>
            <sz val="9"/>
            <color indexed="81"/>
            <rFont val="ＭＳ Ｐゴシック"/>
            <family val="3"/>
            <charset val="128"/>
          </rPr>
          <t>で記入ください。</t>
        </r>
      </text>
    </comment>
    <comment ref="U11" authorId="0" shapeId="0">
      <text>
        <r>
          <rPr>
            <sz val="9"/>
            <color indexed="81"/>
            <rFont val="ＭＳ Ｐゴシック"/>
            <family val="3"/>
            <charset val="128"/>
          </rPr>
          <t>記録は，トラックがすべて</t>
        </r>
        <r>
          <rPr>
            <b/>
            <sz val="9"/>
            <color indexed="10"/>
            <rFont val="ＭＳ Ｐゴシック"/>
            <family val="3"/>
            <charset val="128"/>
          </rPr>
          <t>ピリオド</t>
        </r>
        <r>
          <rPr>
            <sz val="9"/>
            <color indexed="81"/>
            <rFont val="ＭＳ Ｐゴシック"/>
            <family val="3"/>
            <charset val="128"/>
          </rPr>
          <t>「</t>
        </r>
        <r>
          <rPr>
            <sz val="9"/>
            <color indexed="10"/>
            <rFont val="ＭＳ Ｐゴシック"/>
            <family val="3"/>
            <charset val="128"/>
          </rPr>
          <t>．</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]で記入のこと。また，半角数字で記入ください。</t>
        </r>
      </text>
    </comment>
    <comment ref="AB11" authorId="1" shapeId="0">
      <text>
        <r>
          <rPr>
            <sz val="9"/>
            <color indexed="81"/>
            <rFont val="ＭＳ Ｐゴシック"/>
            <family val="3"/>
            <charset val="128"/>
          </rPr>
          <t>記録は，トラックがすべて</t>
        </r>
        <r>
          <rPr>
            <sz val="9"/>
            <color indexed="10"/>
            <rFont val="ＭＳ Ｐゴシック"/>
            <family val="3"/>
            <charset val="128"/>
          </rPr>
          <t>ピリオド</t>
        </r>
        <r>
          <rPr>
            <sz val="9"/>
            <color indexed="81"/>
            <rFont val="ＭＳ Ｐゴシック"/>
            <family val="3"/>
            <charset val="128"/>
          </rPr>
          <t>「</t>
        </r>
        <r>
          <rPr>
            <sz val="9"/>
            <color indexed="10"/>
            <rFont val="ＭＳ Ｐゴシック"/>
            <family val="3"/>
            <charset val="128"/>
          </rPr>
          <t>．</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t>
        </r>
        <r>
          <rPr>
            <b/>
            <sz val="9"/>
            <color indexed="10"/>
            <rFont val="ＭＳ Ｐゴシック"/>
            <family val="3"/>
            <charset val="128"/>
          </rPr>
          <t>半角数字</t>
        </r>
        <r>
          <rPr>
            <sz val="9"/>
            <color indexed="81"/>
            <rFont val="ＭＳ Ｐゴシック"/>
            <family val="3"/>
            <charset val="128"/>
          </rPr>
          <t>で記入ください。</t>
        </r>
      </text>
    </comment>
    <comment ref="AE11" authorId="0" shapeId="0">
      <text>
        <r>
          <rPr>
            <sz val="9"/>
            <color indexed="81"/>
            <rFont val="ＭＳ Ｐゴシック"/>
            <family val="3"/>
            <charset val="128"/>
          </rPr>
          <t>記録は，トラックがすべて</t>
        </r>
        <r>
          <rPr>
            <b/>
            <sz val="9"/>
            <color indexed="10"/>
            <rFont val="ＭＳ Ｐゴシック"/>
            <family val="3"/>
            <charset val="128"/>
          </rPr>
          <t>ピリオド</t>
        </r>
        <r>
          <rPr>
            <sz val="9"/>
            <color indexed="81"/>
            <rFont val="ＭＳ Ｐゴシック"/>
            <family val="3"/>
            <charset val="128"/>
          </rPr>
          <t>「</t>
        </r>
        <r>
          <rPr>
            <sz val="9"/>
            <color indexed="10"/>
            <rFont val="ＭＳ Ｐゴシック"/>
            <family val="3"/>
            <charset val="128"/>
          </rPr>
          <t>．</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]で記入のこと。また，半角数字で記入ください。</t>
        </r>
      </text>
    </comment>
    <comment ref="C26" authorId="0" shapeId="0">
      <text>
        <r>
          <rPr>
            <b/>
            <sz val="9"/>
            <color indexed="81"/>
            <rFont val="ＭＳ Ｐゴシック"/>
            <family val="3"/>
            <charset val="128"/>
          </rPr>
          <t>17人以上出場者がいる場合は，保護を解除し，27～30行目を再表示してください。</t>
        </r>
      </text>
    </comment>
    <comment ref="C49" authorId="0" shapeId="0">
      <text>
        <r>
          <rPr>
            <b/>
            <sz val="9"/>
            <color indexed="81"/>
            <rFont val="ＭＳ Ｐゴシック"/>
            <family val="3"/>
            <charset val="128"/>
          </rPr>
          <t>17人以上出場者がいる場合は，保護を解除し，50～53行目を再表示してください。</t>
        </r>
      </text>
    </comment>
  </commentList>
</comments>
</file>

<file path=xl/comments3.xml><?xml version="1.0" encoding="utf-8"?>
<comments xmlns="http://schemas.openxmlformats.org/spreadsheetml/2006/main">
  <authors>
    <author>kitamura hiromi</author>
  </authors>
  <commentList>
    <comment ref="BE2" authorId="0" shapeId="0">
      <text>
        <r>
          <rPr>
            <b/>
            <sz val="12"/>
            <color indexed="23"/>
            <rFont val="ＭＳ Ｐゴシック"/>
            <family val="3"/>
            <charset val="128"/>
          </rPr>
          <t>①参加校監督の皆様へ
　このシートは書き込む必要がありません。
②各地区専門委員長の皆様へ
　C列～CB列の４行目からまとめてコピーして，集約シートに『</t>
        </r>
        <r>
          <rPr>
            <b/>
            <sz val="12"/>
            <color indexed="16"/>
            <rFont val="ＭＳ Ｐゴシック"/>
            <family val="3"/>
            <charset val="128"/>
          </rPr>
          <t>値貼付</t>
        </r>
        <r>
          <rPr>
            <b/>
            <sz val="12"/>
            <color indexed="23"/>
            <rFont val="ＭＳ Ｐゴシック"/>
            <family val="3"/>
            <charset val="128"/>
          </rPr>
          <t>』してください。　
　総括申込書の作成が簡単になります。
③開催地の皆様へ
　集約したいデータをシート１枚に収めたので，コピーペーストが１回で済みます。
　セル幅を小さくしたのは，各地区専門委員長や開催地担当者がコピーしやすくするためです。
　</t>
        </r>
        <r>
          <rPr>
            <b/>
            <sz val="10"/>
            <color indexed="23"/>
            <rFont val="ＭＳ Ｐゴシック"/>
            <family val="3"/>
            <charset val="128"/>
          </rPr>
          <t>※監督も，専門委員長も，開催地も，みんなの負担が少しでも軽くなったらいいなと思って
　　 この申込ファイルを作成しました。何か，不便なことがありましたらご連絡ください。（北村）</t>
        </r>
      </text>
    </comment>
  </commentList>
</comments>
</file>

<file path=xl/sharedStrings.xml><?xml version="1.0" encoding="utf-8"?>
<sst xmlns="http://schemas.openxmlformats.org/spreadsheetml/2006/main" count="7097" uniqueCount="1288">
  <si>
    <t>１００Ｍ</t>
  </si>
  <si>
    <t>２００Ｍ</t>
  </si>
  <si>
    <t>８００Ｍ</t>
  </si>
  <si>
    <t>１５００Ｍ</t>
  </si>
  <si>
    <t>１００ＭＨ</t>
  </si>
  <si>
    <t>北空知</t>
    <rPh sb="0" eb="1">
      <t>キタ</t>
    </rPh>
    <rPh sb="1" eb="3">
      <t>ソラチ</t>
    </rPh>
    <phoneticPr fontId="2"/>
  </si>
  <si>
    <t>中体連</t>
    <rPh sb="0" eb="3">
      <t>チュウタイレン</t>
    </rPh>
    <phoneticPr fontId="2"/>
  </si>
  <si>
    <t>士別</t>
    <rPh sb="0" eb="2">
      <t>シベツ</t>
    </rPh>
    <phoneticPr fontId="2"/>
  </si>
  <si>
    <t>中学校</t>
    <rPh sb="0" eb="3">
      <t>チュウガッコウ</t>
    </rPh>
    <phoneticPr fontId="2"/>
  </si>
  <si>
    <t>資格</t>
    <rPh sb="0" eb="2">
      <t>シカク</t>
    </rPh>
    <phoneticPr fontId="2"/>
  </si>
  <si>
    <t>最高記録</t>
    <rPh sb="0" eb="2">
      <t>サイコウ</t>
    </rPh>
    <rPh sb="2" eb="4">
      <t>キロク</t>
    </rPh>
    <phoneticPr fontId="2"/>
  </si>
  <si>
    <t>風</t>
    <rPh sb="0" eb="1">
      <t>カゼ</t>
    </rPh>
    <phoneticPr fontId="2"/>
  </si>
  <si>
    <t>ﾗｳﾝﾄﾞ</t>
    <phoneticPr fontId="2"/>
  </si>
  <si>
    <t>小</t>
    <rPh sb="0" eb="1">
      <t>ショウ</t>
    </rPh>
    <phoneticPr fontId="2"/>
  </si>
  <si>
    <t>大</t>
    <rPh sb="0" eb="1">
      <t>ダイ</t>
    </rPh>
    <phoneticPr fontId="2"/>
  </si>
  <si>
    <t>中学男子</t>
    <rPh sb="0" eb="2">
      <t>チュウガク</t>
    </rPh>
    <rPh sb="2" eb="4">
      <t>ダンシ</t>
    </rPh>
    <phoneticPr fontId="2"/>
  </si>
  <si>
    <t>中学女子</t>
    <rPh sb="0" eb="2">
      <t>チュウガク</t>
    </rPh>
    <rPh sb="2" eb="4">
      <t>ジョシ</t>
    </rPh>
    <phoneticPr fontId="2"/>
  </si>
  <si>
    <t>種目人数</t>
    <rPh sb="0" eb="2">
      <t>シュモク</t>
    </rPh>
    <rPh sb="2" eb="4">
      <t>ニンズウ</t>
    </rPh>
    <phoneticPr fontId="2"/>
  </si>
  <si>
    <t>走幅跳</t>
    <rPh sb="0" eb="1">
      <t>ハシ</t>
    </rPh>
    <rPh sb="1" eb="3">
      <t>ハバト</t>
    </rPh>
    <phoneticPr fontId="2"/>
  </si>
  <si>
    <t>標準</t>
    <rPh sb="0" eb="2">
      <t>ヒョウジュン</t>
    </rPh>
    <phoneticPr fontId="2"/>
  </si>
  <si>
    <t>予選</t>
    <rPh sb="0" eb="2">
      <t>ヨセン</t>
    </rPh>
    <phoneticPr fontId="2"/>
  </si>
  <si>
    <t>準決</t>
    <rPh sb="0" eb="1">
      <t>ジュン</t>
    </rPh>
    <rPh sb="1" eb="2">
      <t>ケツ</t>
    </rPh>
    <phoneticPr fontId="2"/>
  </si>
  <si>
    <t>１位</t>
    <rPh sb="1" eb="2">
      <t>イ</t>
    </rPh>
    <phoneticPr fontId="2"/>
  </si>
  <si>
    <t>決勝</t>
    <rPh sb="0" eb="2">
      <t>ケッショウ</t>
    </rPh>
    <phoneticPr fontId="2"/>
  </si>
  <si>
    <t>札幌</t>
    <rPh sb="0" eb="2">
      <t>サッポロ</t>
    </rPh>
    <phoneticPr fontId="2"/>
  </si>
  <si>
    <t>石狩</t>
    <rPh sb="0" eb="2">
      <t>イシカリ</t>
    </rPh>
    <phoneticPr fontId="2"/>
  </si>
  <si>
    <t>小樽</t>
    <rPh sb="0" eb="2">
      <t>オタル</t>
    </rPh>
    <phoneticPr fontId="2"/>
  </si>
  <si>
    <t>後志</t>
    <rPh sb="0" eb="2">
      <t>シリベシ</t>
    </rPh>
    <phoneticPr fontId="2"/>
  </si>
  <si>
    <t>砲丸投</t>
    <rPh sb="0" eb="3">
      <t>ホウガンナ</t>
    </rPh>
    <phoneticPr fontId="2"/>
  </si>
  <si>
    <t>留萌</t>
    <rPh sb="0" eb="2">
      <t>ルモイ</t>
    </rPh>
    <phoneticPr fontId="2"/>
  </si>
  <si>
    <t>宗谷</t>
    <rPh sb="0" eb="2">
      <t>ソウヤ</t>
    </rPh>
    <phoneticPr fontId="2"/>
  </si>
  <si>
    <t>走高跳</t>
    <rPh sb="0" eb="1">
      <t>ハシ</t>
    </rPh>
    <rPh sb="1" eb="3">
      <t>タカト</t>
    </rPh>
    <phoneticPr fontId="2"/>
  </si>
  <si>
    <t>旭川</t>
    <rPh sb="0" eb="2">
      <t>アサヒカワ</t>
    </rPh>
    <phoneticPr fontId="2"/>
  </si>
  <si>
    <t>富良野</t>
    <rPh sb="0" eb="3">
      <t>フラノ</t>
    </rPh>
    <phoneticPr fontId="2"/>
  </si>
  <si>
    <t>棒高跳</t>
    <rPh sb="0" eb="3">
      <t>ボウタカト</t>
    </rPh>
    <phoneticPr fontId="2"/>
  </si>
  <si>
    <t>四種競技</t>
    <rPh sb="0" eb="1">
      <t>ヨン</t>
    </rPh>
    <rPh sb="1" eb="2">
      <t>シュ</t>
    </rPh>
    <rPh sb="2" eb="4">
      <t>キョウギ</t>
    </rPh>
    <phoneticPr fontId="2"/>
  </si>
  <si>
    <t>函館</t>
    <rPh sb="0" eb="2">
      <t>ハコダテ</t>
    </rPh>
    <phoneticPr fontId="2"/>
  </si>
  <si>
    <t>四種競技</t>
    <rPh sb="0" eb="2">
      <t>ヨンシュ</t>
    </rPh>
    <rPh sb="2" eb="4">
      <t>キョウギ</t>
    </rPh>
    <phoneticPr fontId="2"/>
  </si>
  <si>
    <t>渡島</t>
    <rPh sb="0" eb="2">
      <t>オシマ</t>
    </rPh>
    <phoneticPr fontId="2"/>
  </si>
  <si>
    <t>檜山</t>
    <rPh sb="0" eb="2">
      <t>ヒヤマ</t>
    </rPh>
    <phoneticPr fontId="2"/>
  </si>
  <si>
    <t>南空知</t>
    <rPh sb="0" eb="1">
      <t>ミナミ</t>
    </rPh>
    <rPh sb="1" eb="3">
      <t>ソラチ</t>
    </rPh>
    <phoneticPr fontId="2"/>
  </si>
  <si>
    <t>日高</t>
    <rPh sb="0" eb="2">
      <t>ヒダカ</t>
    </rPh>
    <phoneticPr fontId="2"/>
  </si>
  <si>
    <t>室蘭</t>
    <rPh sb="0" eb="2">
      <t>ムロラン</t>
    </rPh>
    <phoneticPr fontId="2"/>
  </si>
  <si>
    <t>苫小牧</t>
    <rPh sb="0" eb="3">
      <t>トマコマイ</t>
    </rPh>
    <phoneticPr fontId="2"/>
  </si>
  <si>
    <t>全十勝</t>
    <rPh sb="0" eb="1">
      <t>ゼン</t>
    </rPh>
    <rPh sb="1" eb="3">
      <t>トカチ</t>
    </rPh>
    <phoneticPr fontId="2"/>
  </si>
  <si>
    <t>釧路</t>
    <rPh sb="0" eb="2">
      <t>クシロ</t>
    </rPh>
    <phoneticPr fontId="2"/>
  </si>
  <si>
    <t>根室</t>
    <rPh sb="0" eb="2">
      <t>ネムロ</t>
    </rPh>
    <phoneticPr fontId="2"/>
  </si>
  <si>
    <t>参加料</t>
    <rPh sb="0" eb="2">
      <t>サンカ</t>
    </rPh>
    <rPh sb="2" eb="3">
      <t>リョウ</t>
    </rPh>
    <phoneticPr fontId="2"/>
  </si>
  <si>
    <t>計</t>
    <rPh sb="0" eb="1">
      <t>ケイ</t>
    </rPh>
    <phoneticPr fontId="2"/>
  </si>
  <si>
    <t>人数</t>
    <rPh sb="0" eb="2">
      <t>ニンズウ</t>
    </rPh>
    <phoneticPr fontId="2"/>
  </si>
  <si>
    <t>合計</t>
    <rPh sb="0" eb="2">
      <t>ゴウケイ</t>
    </rPh>
    <phoneticPr fontId="2"/>
  </si>
  <si>
    <t>≪ 女 子 ≫</t>
    <rPh sb="2" eb="3">
      <t>オンナ</t>
    </rPh>
    <rPh sb="4" eb="5">
      <t>コ</t>
    </rPh>
    <phoneticPr fontId="2"/>
  </si>
  <si>
    <t>≪ 男 子 ≫</t>
    <rPh sb="2" eb="3">
      <t>オトコ</t>
    </rPh>
    <rPh sb="4" eb="5">
      <t>コ</t>
    </rPh>
    <phoneticPr fontId="2"/>
  </si>
  <si>
    <t>ﾗｳﾝﾄﾞ</t>
    <phoneticPr fontId="2"/>
  </si>
  <si>
    <t>１００Ｍ</t>
    <phoneticPr fontId="2"/>
  </si>
  <si>
    <t>○</t>
    <phoneticPr fontId="2"/>
  </si>
  <si>
    <t>２００Ｍ</t>
    <phoneticPr fontId="2"/>
  </si>
  <si>
    <t>４００Ｍ</t>
    <phoneticPr fontId="2"/>
  </si>
  <si>
    <t>８００Ｍ</t>
    <phoneticPr fontId="2"/>
  </si>
  <si>
    <t>１５００Ｍ</t>
    <phoneticPr fontId="2"/>
  </si>
  <si>
    <t>３０００Ｍ</t>
    <phoneticPr fontId="2"/>
  </si>
  <si>
    <t>１１０ＭＨ</t>
    <phoneticPr fontId="2"/>
  </si>
  <si>
    <t>ﾗｳﾝﾄﾞ</t>
    <phoneticPr fontId="2"/>
  </si>
  <si>
    <t>校長</t>
    <rPh sb="0" eb="2">
      <t>コウチョウ</t>
    </rPh>
    <phoneticPr fontId="2"/>
  </si>
  <si>
    <t>市町村</t>
    <rPh sb="0" eb="3">
      <t>シチョウソン</t>
    </rPh>
    <phoneticPr fontId="2"/>
  </si>
  <si>
    <t>男</t>
    <rPh sb="0" eb="1">
      <t>オトコ</t>
    </rPh>
    <phoneticPr fontId="2"/>
  </si>
  <si>
    <t>女</t>
    <rPh sb="0" eb="1">
      <t>オンナ</t>
    </rPh>
    <phoneticPr fontId="2"/>
  </si>
  <si>
    <t>リレー</t>
    <phoneticPr fontId="2"/>
  </si>
  <si>
    <t>NC代</t>
    <rPh sb="2" eb="3">
      <t>ダイ</t>
    </rPh>
    <phoneticPr fontId="2"/>
  </si>
  <si>
    <t>１種目</t>
    <rPh sb="1" eb="3">
      <t>シュモク</t>
    </rPh>
    <phoneticPr fontId="2"/>
  </si>
  <si>
    <t>２種目</t>
    <rPh sb="1" eb="3">
      <t>シュモク</t>
    </rPh>
    <phoneticPr fontId="2"/>
  </si>
  <si>
    <t>リレーのみ</t>
    <phoneticPr fontId="2"/>
  </si>
  <si>
    <t>リレー</t>
    <phoneticPr fontId="2"/>
  </si>
  <si>
    <t>No</t>
    <phoneticPr fontId="2"/>
  </si>
  <si>
    <t>プログラム・ランキング・記録集申込書</t>
    <rPh sb="12" eb="14">
      <t>キロク</t>
    </rPh>
    <rPh sb="14" eb="15">
      <t>シュウ</t>
    </rPh>
    <rPh sb="15" eb="18">
      <t>モウシコミショ</t>
    </rPh>
    <phoneticPr fontId="2"/>
  </si>
  <si>
    <t>地区中体連名</t>
    <rPh sb="0" eb="2">
      <t>チク</t>
    </rPh>
    <rPh sb="2" eb="5">
      <t>チュウタイレン</t>
    </rPh>
    <rPh sb="5" eb="6">
      <t>メイ</t>
    </rPh>
    <phoneticPr fontId="2"/>
  </si>
  <si>
    <t>市町村名</t>
    <rPh sb="0" eb="3">
      <t>シチョウソン</t>
    </rPh>
    <rPh sb="3" eb="4">
      <t>メイ</t>
    </rPh>
    <phoneticPr fontId="2"/>
  </si>
  <si>
    <t>円</t>
    <rPh sb="0" eb="1">
      <t>エン</t>
    </rPh>
    <phoneticPr fontId="2"/>
  </si>
  <si>
    <t>合　　計　　金　　額</t>
    <rPh sb="0" eb="1">
      <t>ゴウ</t>
    </rPh>
    <rPh sb="3" eb="4">
      <t>ケイ</t>
    </rPh>
    <rPh sb="6" eb="7">
      <t>カネ</t>
    </rPh>
    <rPh sb="9" eb="10">
      <t>ガク</t>
    </rPh>
    <phoneticPr fontId="2"/>
  </si>
  <si>
    <t>冊</t>
    <rPh sb="0" eb="1">
      <t>サツ</t>
    </rPh>
    <phoneticPr fontId="2"/>
  </si>
  <si>
    <t>記載責任者氏名</t>
    <rPh sb="0" eb="2">
      <t>キサイ</t>
    </rPh>
    <rPh sb="2" eb="5">
      <t>セキニンシャ</t>
    </rPh>
    <rPh sb="5" eb="7">
      <t>シメイ</t>
    </rPh>
    <phoneticPr fontId="2"/>
  </si>
  <si>
    <t>記載責任者電話</t>
    <rPh sb="0" eb="2">
      <t>キサイ</t>
    </rPh>
    <rPh sb="2" eb="5">
      <t>セキニンシャ</t>
    </rPh>
    <rPh sb="5" eb="7">
      <t>デンワ</t>
    </rPh>
    <phoneticPr fontId="2"/>
  </si>
  <si>
    <t>印</t>
    <rPh sb="0" eb="1">
      <t>イン</t>
    </rPh>
    <phoneticPr fontId="2"/>
  </si>
  <si>
    <t>様</t>
    <rPh sb="0" eb="1">
      <t>サマ</t>
    </rPh>
    <phoneticPr fontId="2"/>
  </si>
  <si>
    <t>　◎　ランキング表，記録集は，参加選手・監督ともに別購入となります。</t>
    <rPh sb="8" eb="9">
      <t>ヒョウ</t>
    </rPh>
    <rPh sb="10" eb="13">
      <t>キロクシュウ</t>
    </rPh>
    <rPh sb="15" eb="17">
      <t>サンカ</t>
    </rPh>
    <rPh sb="17" eb="19">
      <t>センシュ</t>
    </rPh>
    <rPh sb="20" eb="22">
      <t>カントク</t>
    </rPh>
    <rPh sb="25" eb="26">
      <t>ベツ</t>
    </rPh>
    <rPh sb="26" eb="28">
      <t>コウニュウ</t>
    </rPh>
    <phoneticPr fontId="2"/>
  </si>
  <si>
    <t>〒</t>
    <phoneticPr fontId="2"/>
  </si>
  <si>
    <t>プロ</t>
    <phoneticPr fontId="2"/>
  </si>
  <si>
    <t>ランキング</t>
    <phoneticPr fontId="2"/>
  </si>
  <si>
    <t>記録集</t>
    <rPh sb="0" eb="3">
      <t>キロクシュウ</t>
    </rPh>
    <phoneticPr fontId="2"/>
  </si>
  <si>
    <t>希望購入</t>
    <rPh sb="0" eb="2">
      <t>キボウ</t>
    </rPh>
    <rPh sb="2" eb="4">
      <t>コウニュウ</t>
    </rPh>
    <phoneticPr fontId="2"/>
  </si>
  <si>
    <t>金額</t>
    <rPh sb="0" eb="2">
      <t>キンガク</t>
    </rPh>
    <phoneticPr fontId="2"/>
  </si>
  <si>
    <t>最小</t>
    <rPh sb="0" eb="2">
      <t>サイショウ</t>
    </rPh>
    <phoneticPr fontId="2"/>
  </si>
  <si>
    <t>最大</t>
    <rPh sb="0" eb="2">
      <t>サイダイ</t>
    </rPh>
    <phoneticPr fontId="2"/>
  </si>
  <si>
    <t>男子ﾅﾝﾊﾞｰ</t>
    <rPh sb="0" eb="2">
      <t>ダンシ</t>
    </rPh>
    <phoneticPr fontId="2"/>
  </si>
  <si>
    <t>女子ﾅﾝﾊﾞｰ</t>
    <rPh sb="0" eb="2">
      <t>ジョシ</t>
    </rPh>
    <phoneticPr fontId="2"/>
  </si>
  <si>
    <t>男子参加数</t>
    <rPh sb="0" eb="2">
      <t>ダンシ</t>
    </rPh>
    <rPh sb="2" eb="4">
      <t>サンカ</t>
    </rPh>
    <rPh sb="4" eb="5">
      <t>スウ</t>
    </rPh>
    <phoneticPr fontId="2"/>
  </si>
  <si>
    <t>女子参加数</t>
    <rPh sb="0" eb="2">
      <t>ジョシ</t>
    </rPh>
    <rPh sb="2" eb="4">
      <t>サンカ</t>
    </rPh>
    <rPh sb="4" eb="5">
      <t>カズ</t>
    </rPh>
    <phoneticPr fontId="2"/>
  </si>
  <si>
    <r>
      <t>記録集送付先　</t>
    </r>
    <r>
      <rPr>
        <b/>
        <sz val="11"/>
        <rFont val="ＭＳ Ｐ明朝"/>
        <family val="1"/>
        <charset val="128"/>
      </rPr>
      <t>(送付先が学校の場合は必ず学校名を記入してください。）</t>
    </r>
    <rPh sb="0" eb="3">
      <t>キロクシュウ</t>
    </rPh>
    <rPh sb="3" eb="5">
      <t>ソウフ</t>
    </rPh>
    <rPh sb="5" eb="6">
      <t>サキ</t>
    </rPh>
    <rPh sb="8" eb="10">
      <t>ソウフ</t>
    </rPh>
    <rPh sb="10" eb="11">
      <t>サキ</t>
    </rPh>
    <rPh sb="12" eb="14">
      <t>ガッコウ</t>
    </rPh>
    <rPh sb="15" eb="17">
      <t>バアイ</t>
    </rPh>
    <rPh sb="18" eb="19">
      <t>カナラ</t>
    </rPh>
    <rPh sb="20" eb="22">
      <t>ガッコウ</t>
    </rPh>
    <rPh sb="22" eb="23">
      <t>メイ</t>
    </rPh>
    <rPh sb="24" eb="26">
      <t>キニュウ</t>
    </rPh>
    <phoneticPr fontId="2"/>
  </si>
  <si>
    <t>＊太枠内に数字を入れてください。</t>
    <rPh sb="1" eb="3">
      <t>フトワク</t>
    </rPh>
    <rPh sb="3" eb="4">
      <t>ナイ</t>
    </rPh>
    <rPh sb="5" eb="7">
      <t>スウジ</t>
    </rPh>
    <rPh sb="8" eb="9">
      <t>イ</t>
    </rPh>
    <phoneticPr fontId="2"/>
  </si>
  <si>
    <t>御住所</t>
    <rPh sb="0" eb="1">
      <t>ゴ</t>
    </rPh>
    <rPh sb="1" eb="3">
      <t>ジュウショ</t>
    </rPh>
    <phoneticPr fontId="2"/>
  </si>
  <si>
    <t>御芳名</t>
    <rPh sb="0" eb="1">
      <t>ゴ</t>
    </rPh>
    <rPh sb="1" eb="3">
      <t>ホウメイ</t>
    </rPh>
    <phoneticPr fontId="2"/>
  </si>
  <si>
    <t>所属</t>
  </si>
  <si>
    <t>氏名</t>
  </si>
  <si>
    <t>連番</t>
    <phoneticPr fontId="2"/>
  </si>
  <si>
    <t>※ No</t>
    <phoneticPr fontId="2"/>
  </si>
  <si>
    <t>ﾌﾘｶﾞﾅ</t>
    <phoneticPr fontId="2"/>
  </si>
  <si>
    <t>学年</t>
    <rPh sb="0" eb="2">
      <t>ガクネン</t>
    </rPh>
    <phoneticPr fontId="2"/>
  </si>
  <si>
    <t>生年</t>
    <rPh sb="0" eb="2">
      <t>セイネン</t>
    </rPh>
    <phoneticPr fontId="2"/>
  </si>
  <si>
    <t>参加種目1</t>
    <rPh sb="0" eb="2">
      <t>サンカ</t>
    </rPh>
    <rPh sb="2" eb="4">
      <t>シュモク</t>
    </rPh>
    <phoneticPr fontId="2"/>
  </si>
  <si>
    <t>参加種目2</t>
    <rPh sb="0" eb="2">
      <t>サンカ</t>
    </rPh>
    <rPh sb="2" eb="4">
      <t>シュモク</t>
    </rPh>
    <phoneticPr fontId="2"/>
  </si>
  <si>
    <t>参加種目3</t>
    <rPh sb="0" eb="2">
      <t>サンカ</t>
    </rPh>
    <rPh sb="2" eb="4">
      <t>シュモク</t>
    </rPh>
    <phoneticPr fontId="2"/>
  </si>
  <si>
    <t>道北</t>
    <rPh sb="0" eb="2">
      <t>ドウホク</t>
    </rPh>
    <phoneticPr fontId="2"/>
  </si>
  <si>
    <t>コード</t>
    <phoneticPr fontId="2"/>
  </si>
  <si>
    <t>種目名</t>
    <rPh sb="0" eb="2">
      <t>シュモク</t>
    </rPh>
    <rPh sb="2" eb="3">
      <t>メイ</t>
    </rPh>
    <phoneticPr fontId="2"/>
  </si>
  <si>
    <t>備考</t>
    <rPh sb="0" eb="2">
      <t>ビコウ</t>
    </rPh>
    <phoneticPr fontId="2"/>
  </si>
  <si>
    <t>所属地</t>
    <rPh sb="0" eb="2">
      <t>ショゾク</t>
    </rPh>
    <rPh sb="2" eb="3">
      <t>チ</t>
    </rPh>
    <phoneticPr fontId="2"/>
  </si>
  <si>
    <t>性別</t>
    <rPh sb="0" eb="2">
      <t>セイベツ</t>
    </rPh>
    <phoneticPr fontId="2"/>
  </si>
  <si>
    <t>札幌</t>
  </si>
  <si>
    <t>道南</t>
  </si>
  <si>
    <t>A</t>
    <phoneticPr fontId="2"/>
  </si>
  <si>
    <t>道央</t>
  </si>
  <si>
    <t>B</t>
    <phoneticPr fontId="2"/>
  </si>
  <si>
    <t>小樽後志</t>
  </si>
  <si>
    <t>C</t>
    <phoneticPr fontId="2"/>
  </si>
  <si>
    <t>室蘭</t>
  </si>
  <si>
    <t>苫小牧</t>
  </si>
  <si>
    <t>十勝</t>
  </si>
  <si>
    <t>釧路</t>
  </si>
  <si>
    <t>J1</t>
    <phoneticPr fontId="2"/>
  </si>
  <si>
    <t>オホーツク</t>
  </si>
  <si>
    <t>J2</t>
    <phoneticPr fontId="2"/>
  </si>
  <si>
    <t>空知</t>
  </si>
  <si>
    <t>J3</t>
    <phoneticPr fontId="2"/>
  </si>
  <si>
    <t>道北</t>
  </si>
  <si>
    <t>青森</t>
  </si>
  <si>
    <t>岩手</t>
  </si>
  <si>
    <t>宮城</t>
  </si>
  <si>
    <t>秋田</t>
  </si>
  <si>
    <t>山形</t>
  </si>
  <si>
    <t>福島</t>
  </si>
  <si>
    <t>茨城</t>
  </si>
  <si>
    <t>栃木</t>
  </si>
  <si>
    <t>群馬</t>
  </si>
  <si>
    <t>埼玉</t>
  </si>
  <si>
    <t>千葉</t>
  </si>
  <si>
    <t>東京</t>
  </si>
  <si>
    <t>神奈川</t>
  </si>
  <si>
    <t>山梨</t>
  </si>
  <si>
    <t>新潟</t>
  </si>
  <si>
    <t>長野</t>
  </si>
  <si>
    <t>富山</t>
  </si>
  <si>
    <t>石川</t>
  </si>
  <si>
    <t>福井</t>
  </si>
  <si>
    <t>END</t>
    <phoneticPr fontId="2"/>
  </si>
  <si>
    <t>静岡</t>
  </si>
  <si>
    <t>愛知</t>
  </si>
  <si>
    <t>三重</t>
  </si>
  <si>
    <t>岐阜</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</si>
  <si>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</si>
  <si>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</si>
  <si>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</si>
  <si>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</si>
  <si>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</si>
  <si>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</si>
  <si>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</si>
  <si>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</si>
  <si>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</si>
  <si>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</si>
  <si>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</si>
  <si>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</si>
  <si>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</si>
  <si>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</si>
  <si>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</si>
  <si>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</si>
  <si>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</si>
  <si>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</si>
  <si>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</si>
  <si>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</si>
  <si>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</si>
  <si>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</si>
  <si>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</si>
  <si>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道南</t>
    <rPh sb="0" eb="2">
      <t>ドウナン</t>
    </rPh>
    <phoneticPr fontId="2"/>
  </si>
  <si>
    <t>小樽後志</t>
    <rPh sb="0" eb="2">
      <t>オタル</t>
    </rPh>
    <rPh sb="2" eb="4">
      <t>シリベシ</t>
    </rPh>
    <phoneticPr fontId="2"/>
  </si>
  <si>
    <t>道央</t>
    <rPh sb="0" eb="2">
      <t>ドウオウ</t>
    </rPh>
    <phoneticPr fontId="2"/>
  </si>
  <si>
    <t>空知</t>
    <rPh sb="0" eb="2">
      <t>ソラチ</t>
    </rPh>
    <phoneticPr fontId="2"/>
  </si>
  <si>
    <t>十勝</t>
    <rPh sb="0" eb="2">
      <t>トカチ</t>
    </rPh>
    <phoneticPr fontId="2"/>
  </si>
  <si>
    <t>原則として，学校名は市町村がわかるよう記入する。</t>
    <rPh sb="0" eb="2">
      <t>ゲンソク</t>
    </rPh>
    <rPh sb="6" eb="8">
      <t>ガッコウ</t>
    </rPh>
    <rPh sb="8" eb="9">
      <t>メイ</t>
    </rPh>
    <rPh sb="10" eb="13">
      <t>シチョウソン</t>
    </rPh>
    <rPh sb="19" eb="21">
      <t>キニュウ</t>
    </rPh>
    <phoneticPr fontId="2"/>
  </si>
  <si>
    <t>（１）「市立」「町立」「村立」などは，省略する。</t>
    <rPh sb="4" eb="6">
      <t>シリツ</t>
    </rPh>
    <rPh sb="8" eb="10">
      <t>チョウリツ</t>
    </rPh>
    <rPh sb="12" eb="14">
      <t>ソンリツ</t>
    </rPh>
    <rPh sb="19" eb="21">
      <t>ショウリャク</t>
    </rPh>
    <phoneticPr fontId="2"/>
  </si>
  <si>
    <t>上段：申し合わせ事項　下段：記入例</t>
    <rPh sb="0" eb="2">
      <t>ジョウダン</t>
    </rPh>
    <rPh sb="3" eb="4">
      <t>モウ</t>
    </rPh>
    <rPh sb="5" eb="6">
      <t>ア</t>
    </rPh>
    <rPh sb="8" eb="10">
      <t>ジコウ</t>
    </rPh>
    <rPh sb="11" eb="13">
      <t>ゲダン</t>
    </rPh>
    <rPh sb="14" eb="16">
      <t>キニュウ</t>
    </rPh>
    <rPh sb="16" eb="17">
      <t>レイ</t>
    </rPh>
    <phoneticPr fontId="2"/>
  </si>
  <si>
    <t>参加申込書への入力</t>
    <rPh sb="0" eb="2">
      <t>サンカ</t>
    </rPh>
    <rPh sb="2" eb="5">
      <t>モウシコミショ</t>
    </rPh>
    <rPh sb="7" eb="9">
      <t>ニュウリョク</t>
    </rPh>
    <phoneticPr fontId="2"/>
  </si>
  <si>
    <t>①</t>
    <phoneticPr fontId="2"/>
  </si>
  <si>
    <t>市町村名をつけて，学校名を記入する。ただし，「市立」「町立」「村立」は省略すること。</t>
    <rPh sb="0" eb="3">
      <t>シチョウソン</t>
    </rPh>
    <rPh sb="3" eb="4">
      <t>メイ</t>
    </rPh>
    <rPh sb="9" eb="11">
      <t>ガッコウ</t>
    </rPh>
    <rPh sb="11" eb="12">
      <t>メイ</t>
    </rPh>
    <rPh sb="13" eb="15">
      <t>キニュウ</t>
    </rPh>
    <rPh sb="23" eb="25">
      <t>シリツ</t>
    </rPh>
    <rPh sb="27" eb="29">
      <t>チョウリツ</t>
    </rPh>
    <rPh sb="31" eb="33">
      <t>ソンリツ</t>
    </rPh>
    <rPh sb="35" eb="37">
      <t>ショウリャク</t>
    </rPh>
    <phoneticPr fontId="2"/>
  </si>
  <si>
    <t>浜中町立霧多布中学校</t>
    <rPh sb="0" eb="2">
      <t>ハマナカ</t>
    </rPh>
    <rPh sb="2" eb="4">
      <t>チョウリツ</t>
    </rPh>
    <rPh sb="4" eb="7">
      <t>キリタップ</t>
    </rPh>
    <rPh sb="7" eb="8">
      <t>チュウ</t>
    </rPh>
    <rPh sb="8" eb="10">
      <t>ガッコウ</t>
    </rPh>
    <phoneticPr fontId="2"/>
  </si>
  <si>
    <t>浜中霧多布</t>
    <rPh sb="0" eb="2">
      <t>ハマナカ</t>
    </rPh>
    <rPh sb="2" eb="5">
      <t>キリタップ</t>
    </rPh>
    <phoneticPr fontId="2"/>
  </si>
  <si>
    <t>札幌市立真駒内曙中学校</t>
    <rPh sb="0" eb="4">
      <t>サッポロシリツ</t>
    </rPh>
    <rPh sb="4" eb="7">
      <t>マコマナイ</t>
    </rPh>
    <rPh sb="7" eb="8">
      <t>アケボノ</t>
    </rPh>
    <rPh sb="8" eb="11">
      <t>チュウガッコウ</t>
    </rPh>
    <phoneticPr fontId="2"/>
  </si>
  <si>
    <t>札幌真駒内曙</t>
    <rPh sb="0" eb="2">
      <t>サッポロ</t>
    </rPh>
    <rPh sb="2" eb="5">
      <t>マコマナイ</t>
    </rPh>
    <rPh sb="5" eb="6">
      <t>アケボノ</t>
    </rPh>
    <phoneticPr fontId="2"/>
  </si>
  <si>
    <t>②</t>
    <phoneticPr fontId="2"/>
  </si>
  <si>
    <t>　学校名に市町村名が入っているところは，市町村名をつける必要はない。市町村名の前に「上」や「南」などが入っている場合は，市町村名をはっきりさせるために下記のように表記する。</t>
    <rPh sb="1" eb="3">
      <t>ガッコウ</t>
    </rPh>
    <rPh sb="3" eb="4">
      <t>メイ</t>
    </rPh>
    <rPh sb="5" eb="8">
      <t>シチョウソン</t>
    </rPh>
    <rPh sb="8" eb="9">
      <t>メイ</t>
    </rPh>
    <rPh sb="10" eb="11">
      <t>ハイ</t>
    </rPh>
    <rPh sb="20" eb="23">
      <t>シチョウソン</t>
    </rPh>
    <rPh sb="23" eb="24">
      <t>メイ</t>
    </rPh>
    <rPh sb="28" eb="30">
      <t>ヒツヨウ</t>
    </rPh>
    <rPh sb="34" eb="37">
      <t>シチョウソン</t>
    </rPh>
    <rPh sb="37" eb="38">
      <t>メイ</t>
    </rPh>
    <rPh sb="39" eb="40">
      <t>マエ</t>
    </rPh>
    <rPh sb="42" eb="43">
      <t>ウエ</t>
    </rPh>
    <rPh sb="46" eb="47">
      <t>ミナミ</t>
    </rPh>
    <rPh sb="51" eb="52">
      <t>ハイ</t>
    </rPh>
    <rPh sb="56" eb="58">
      <t>バアイ</t>
    </rPh>
    <rPh sb="60" eb="63">
      <t>シチョウソン</t>
    </rPh>
    <rPh sb="63" eb="64">
      <t>メイ</t>
    </rPh>
    <rPh sb="75" eb="77">
      <t>カキ</t>
    </rPh>
    <rPh sb="81" eb="83">
      <t>ヒョウキ</t>
    </rPh>
    <phoneticPr fontId="2"/>
  </si>
  <si>
    <t>士別市立士別南中学校</t>
    <rPh sb="0" eb="3">
      <t>シベツシ</t>
    </rPh>
    <rPh sb="3" eb="4">
      <t>リツ</t>
    </rPh>
    <rPh sb="4" eb="6">
      <t>シベツ</t>
    </rPh>
    <rPh sb="6" eb="7">
      <t>ミナミ</t>
    </rPh>
    <rPh sb="7" eb="10">
      <t>チュウガッコウ</t>
    </rPh>
    <phoneticPr fontId="2"/>
  </si>
  <si>
    <t>士別南</t>
    <rPh sb="0" eb="2">
      <t>シベツ</t>
    </rPh>
    <rPh sb="2" eb="3">
      <t>ミナミ</t>
    </rPh>
    <phoneticPr fontId="2"/>
  </si>
  <si>
    <t>芽室町立芽室中学校</t>
    <rPh sb="0" eb="2">
      <t>メムロ</t>
    </rPh>
    <rPh sb="2" eb="4">
      <t>チョウリツ</t>
    </rPh>
    <rPh sb="4" eb="6">
      <t>メムロ</t>
    </rPh>
    <rPh sb="6" eb="9">
      <t>チュウガッコウ</t>
    </rPh>
    <phoneticPr fontId="2"/>
  </si>
  <si>
    <t>芽室</t>
    <rPh sb="0" eb="2">
      <t>メムロ</t>
    </rPh>
    <phoneticPr fontId="2"/>
  </si>
  <si>
    <t>音更町立下音更中学校</t>
    <rPh sb="0" eb="2">
      <t>オトフケ</t>
    </rPh>
    <rPh sb="2" eb="4">
      <t>チョウリツ</t>
    </rPh>
    <rPh sb="4" eb="5">
      <t>シモ</t>
    </rPh>
    <rPh sb="5" eb="7">
      <t>オトフケ</t>
    </rPh>
    <rPh sb="7" eb="10">
      <t>チュウガッコウ</t>
    </rPh>
    <phoneticPr fontId="2"/>
  </si>
  <si>
    <t>音更下音更</t>
    <rPh sb="0" eb="2">
      <t>オトフケ</t>
    </rPh>
    <rPh sb="2" eb="3">
      <t>シモ</t>
    </rPh>
    <rPh sb="3" eb="5">
      <t>オトフケ</t>
    </rPh>
    <phoneticPr fontId="2"/>
  </si>
  <si>
    <t>美唄市立南美唄中学校</t>
    <rPh sb="0" eb="3">
      <t>ビバイシ</t>
    </rPh>
    <rPh sb="3" eb="4">
      <t>リツ</t>
    </rPh>
    <rPh sb="4" eb="5">
      <t>ミナミ</t>
    </rPh>
    <rPh sb="5" eb="7">
      <t>ビバイ</t>
    </rPh>
    <rPh sb="7" eb="10">
      <t>チュウガッコウ</t>
    </rPh>
    <phoneticPr fontId="2"/>
  </si>
  <si>
    <t>美唄南美唄</t>
    <rPh sb="0" eb="2">
      <t>ビバイ</t>
    </rPh>
    <rPh sb="2" eb="3">
      <t>ミナミ</t>
    </rPh>
    <rPh sb="3" eb="5">
      <t>ビバイ</t>
    </rPh>
    <phoneticPr fontId="2"/>
  </si>
  <si>
    <t>同上</t>
    <rPh sb="0" eb="2">
      <t>ドウジョウ</t>
    </rPh>
    <phoneticPr fontId="2"/>
  </si>
  <si>
    <t>上富良野町立上富良野中学校</t>
    <rPh sb="0" eb="4">
      <t>カミフラノ</t>
    </rPh>
    <rPh sb="4" eb="6">
      <t>チョウリツ</t>
    </rPh>
    <rPh sb="6" eb="10">
      <t>カミフラノ</t>
    </rPh>
    <rPh sb="10" eb="13">
      <t>チュウガッコウ</t>
    </rPh>
    <phoneticPr fontId="2"/>
  </si>
  <si>
    <t>上富良野</t>
    <rPh sb="0" eb="4">
      <t>カミフラノ</t>
    </rPh>
    <phoneticPr fontId="2"/>
  </si>
  <si>
    <t>③</t>
    <phoneticPr fontId="2"/>
  </si>
  <si>
    <t>札幌市立あいの里東中学校</t>
    <rPh sb="0" eb="4">
      <t>サッポロシリツ</t>
    </rPh>
    <rPh sb="7" eb="8">
      <t>サト</t>
    </rPh>
    <rPh sb="8" eb="9">
      <t>ヒガシ</t>
    </rPh>
    <rPh sb="9" eb="12">
      <t>チュウガッコウ</t>
    </rPh>
    <phoneticPr fontId="2"/>
  </si>
  <si>
    <t>札幌あいの里東</t>
    <rPh sb="0" eb="2">
      <t>サッポロ</t>
    </rPh>
    <rPh sb="5" eb="6">
      <t>サト</t>
    </rPh>
    <rPh sb="6" eb="7">
      <t>ヒガシ</t>
    </rPh>
    <phoneticPr fontId="2"/>
  </si>
  <si>
    <t>北海道教育大学附属函館中学校</t>
    <rPh sb="0" eb="3">
      <t>ホッカイドウ</t>
    </rPh>
    <rPh sb="3" eb="6">
      <t>キョウイクダイ</t>
    </rPh>
    <rPh sb="6" eb="7">
      <t>ガク</t>
    </rPh>
    <rPh sb="7" eb="9">
      <t>フゾク</t>
    </rPh>
    <rPh sb="9" eb="11">
      <t>ハコダテ</t>
    </rPh>
    <rPh sb="11" eb="14">
      <t>チュウガッコウ</t>
    </rPh>
    <phoneticPr fontId="2"/>
  </si>
  <si>
    <t>北教大附属函館</t>
    <rPh sb="0" eb="1">
      <t>キタ</t>
    </rPh>
    <rPh sb="1" eb="2">
      <t>キョウ</t>
    </rPh>
    <rPh sb="2" eb="3">
      <t>ダイ</t>
    </rPh>
    <rPh sb="3" eb="5">
      <t>フゾク</t>
    </rPh>
    <rPh sb="5" eb="7">
      <t>ハコダテ</t>
    </rPh>
    <phoneticPr fontId="2"/>
  </si>
  <si>
    <t>他の附属・付属も同様に</t>
    <rPh sb="0" eb="1">
      <t>タ</t>
    </rPh>
    <rPh sb="2" eb="4">
      <t>フゾク</t>
    </rPh>
    <rPh sb="5" eb="7">
      <t>フゾク</t>
    </rPh>
    <rPh sb="8" eb="10">
      <t>ドウヨウ</t>
    </rPh>
    <phoneticPr fontId="2"/>
  </si>
  <si>
    <t>新ひだか町立静内第三中学校</t>
    <rPh sb="0" eb="1">
      <t>シン</t>
    </rPh>
    <rPh sb="4" eb="6">
      <t>チョウリツ</t>
    </rPh>
    <rPh sb="6" eb="8">
      <t>シズナイ</t>
    </rPh>
    <rPh sb="8" eb="9">
      <t>ダイ</t>
    </rPh>
    <rPh sb="9" eb="10">
      <t>サン</t>
    </rPh>
    <rPh sb="10" eb="13">
      <t>チュウガッコウ</t>
    </rPh>
    <phoneticPr fontId="2"/>
  </si>
  <si>
    <t>新ひだか静内第三</t>
    <rPh sb="0" eb="1">
      <t>シン</t>
    </rPh>
    <rPh sb="4" eb="6">
      <t>シズナイ</t>
    </rPh>
    <rPh sb="6" eb="7">
      <t>ダイ</t>
    </rPh>
    <rPh sb="7" eb="8">
      <t>サン</t>
    </rPh>
    <phoneticPr fontId="2"/>
  </si>
  <si>
    <t>氏名</t>
    <rPh sb="0" eb="2">
      <t>シメイ</t>
    </rPh>
    <phoneticPr fontId="2"/>
  </si>
  <si>
    <t>学年・申込種目</t>
    <rPh sb="0" eb="2">
      <t>ガクネン</t>
    </rPh>
    <rPh sb="3" eb="5">
      <t>モウシコミ</t>
    </rPh>
    <rPh sb="5" eb="7">
      <t>シュモク</t>
    </rPh>
    <phoneticPr fontId="2"/>
  </si>
  <si>
    <t>参加資格</t>
    <rPh sb="0" eb="2">
      <t>サンカ</t>
    </rPh>
    <rPh sb="2" eb="4">
      <t>シカク</t>
    </rPh>
    <phoneticPr fontId="2"/>
  </si>
  <si>
    <t>（４）風向風速は，半角数字と半角記号で入力する。</t>
    <rPh sb="3" eb="5">
      <t>フウコウ</t>
    </rPh>
    <rPh sb="5" eb="7">
      <t>フウソク</t>
    </rPh>
    <rPh sb="9" eb="11">
      <t>ハンカク</t>
    </rPh>
    <rPh sb="11" eb="13">
      <t>スウジ</t>
    </rPh>
    <rPh sb="14" eb="16">
      <t>ハンカク</t>
    </rPh>
    <rPh sb="16" eb="18">
      <t>キゴウ</t>
    </rPh>
    <rPh sb="19" eb="21">
      <t>ニュウリョク</t>
    </rPh>
    <phoneticPr fontId="2"/>
  </si>
  <si>
    <t>保存・印刷</t>
    <rPh sb="0" eb="2">
      <t>ホゾン</t>
    </rPh>
    <rPh sb="3" eb="5">
      <t>インサツ</t>
    </rPh>
    <phoneticPr fontId="2"/>
  </si>
  <si>
    <t>≪</t>
    <phoneticPr fontId="2"/>
  </si>
  <si>
    <t>地区陸上競技専門委員長へのお願い≫</t>
    <rPh sb="0" eb="2">
      <t>チク</t>
    </rPh>
    <rPh sb="2" eb="4">
      <t>リクジョウ</t>
    </rPh>
    <rPh sb="4" eb="6">
      <t>キョウギ</t>
    </rPh>
    <rPh sb="6" eb="11">
      <t>センモンイインチョウ</t>
    </rPh>
    <rPh sb="14" eb="15">
      <t>ネガ</t>
    </rPh>
    <phoneticPr fontId="2"/>
  </si>
  <si>
    <t>６文字以上の学校</t>
    <rPh sb="1" eb="5">
      <t>モジイジョウ</t>
    </rPh>
    <rPh sb="6" eb="8">
      <t>ガッコウ</t>
    </rPh>
    <phoneticPr fontId="2"/>
  </si>
  <si>
    <r>
      <t>選手は，</t>
    </r>
    <r>
      <rPr>
        <sz val="11"/>
        <color rgb="FFFF0000"/>
        <rFont val="ＭＳ Ｐゴシック"/>
        <family val="3"/>
        <charset val="128"/>
      </rPr>
      <t>姓と名を別々に入力</t>
    </r>
    <r>
      <rPr>
        <sz val="11"/>
        <rFont val="ＭＳ Ｐゴシック"/>
        <family val="3"/>
        <charset val="128"/>
      </rPr>
      <t>する。監督は，姓と名の間に</t>
    </r>
    <r>
      <rPr>
        <sz val="11"/>
        <color rgb="FFFF0000"/>
        <rFont val="ＭＳ Ｐゴシック"/>
        <family val="3"/>
        <charset val="128"/>
      </rPr>
      <t>全角１文字分スペース</t>
    </r>
    <r>
      <rPr>
        <sz val="11"/>
        <rFont val="ＭＳ Ｐゴシック"/>
        <family val="3"/>
        <charset val="128"/>
      </rPr>
      <t>を入れる。</t>
    </r>
    <rPh sb="0" eb="2">
      <t>センシュ</t>
    </rPh>
    <rPh sb="4" eb="5">
      <t>セイ</t>
    </rPh>
    <rPh sb="6" eb="7">
      <t>メイ</t>
    </rPh>
    <rPh sb="8" eb="10">
      <t>ベツベツ</t>
    </rPh>
    <rPh sb="11" eb="13">
      <t>ニュウリョク</t>
    </rPh>
    <rPh sb="16" eb="18">
      <t>カントク</t>
    </rPh>
    <rPh sb="20" eb="21">
      <t>セイ</t>
    </rPh>
    <rPh sb="22" eb="23">
      <t>メイ</t>
    </rPh>
    <rPh sb="24" eb="25">
      <t>アイダ</t>
    </rPh>
    <rPh sb="26" eb="28">
      <t>ゼンカク</t>
    </rPh>
    <rPh sb="29" eb="31">
      <t>モジ</t>
    </rPh>
    <rPh sb="31" eb="32">
      <t>ブン</t>
    </rPh>
    <rPh sb="37" eb="38">
      <t>イ</t>
    </rPh>
    <phoneticPr fontId="2"/>
  </si>
  <si>
    <r>
      <t>　①トラック種目　　　「11.98」「2.34.56」のように</t>
    </r>
    <r>
      <rPr>
        <sz val="11"/>
        <color rgb="FFFF0000"/>
        <rFont val="ＭＳ Ｐゴシック"/>
        <family val="3"/>
        <charset val="128"/>
      </rPr>
      <t>半角数字</t>
    </r>
    <r>
      <rPr>
        <sz val="11"/>
        <rFont val="ＭＳ Ｐゴシック"/>
        <family val="3"/>
        <charset val="128"/>
      </rPr>
      <t>と</t>
    </r>
    <r>
      <rPr>
        <sz val="11"/>
        <color rgb="FFFF0000"/>
        <rFont val="ＭＳ Ｐゴシック"/>
        <family val="3"/>
        <charset val="128"/>
      </rPr>
      <t>ピリオド</t>
    </r>
    <r>
      <rPr>
        <sz val="11"/>
        <rFont val="ＭＳ Ｐゴシック"/>
        <family val="3"/>
        <charset val="128"/>
      </rPr>
      <t>で入力する。</t>
    </r>
    <rPh sb="6" eb="8">
      <t>シュモク</t>
    </rPh>
    <rPh sb="31" eb="32">
      <t>ハン</t>
    </rPh>
    <rPh sb="32" eb="33">
      <t>カク</t>
    </rPh>
    <rPh sb="33" eb="35">
      <t>スウジ</t>
    </rPh>
    <rPh sb="41" eb="43">
      <t>ニュウリョク</t>
    </rPh>
    <phoneticPr fontId="2"/>
  </si>
  <si>
    <r>
      <t>　②フィールド種目　「5m60」「11m98」にように</t>
    </r>
    <r>
      <rPr>
        <sz val="11"/>
        <color rgb="FFFF0000"/>
        <rFont val="ＭＳ Ｐゴシック"/>
        <family val="3"/>
        <charset val="128"/>
      </rPr>
      <t>半角数字</t>
    </r>
    <r>
      <rPr>
        <sz val="11"/>
        <rFont val="ＭＳ Ｐゴシック"/>
        <family val="3"/>
        <charset val="128"/>
      </rPr>
      <t>と半角「</t>
    </r>
    <r>
      <rPr>
        <sz val="11"/>
        <color rgb="FFFF0000"/>
        <rFont val="ＭＳ Ｐゴシック"/>
        <family val="3"/>
        <charset val="128"/>
      </rPr>
      <t>m</t>
    </r>
    <r>
      <rPr>
        <sz val="11"/>
        <rFont val="ＭＳ Ｐゴシック"/>
        <family val="3"/>
        <charset val="128"/>
      </rPr>
      <t>」で入力する。</t>
    </r>
    <rPh sb="7" eb="9">
      <t>シュモク</t>
    </rPh>
    <rPh sb="27" eb="29">
      <t>ハンカク</t>
    </rPh>
    <rPh sb="29" eb="31">
      <t>スウジ</t>
    </rPh>
    <rPh sb="32" eb="34">
      <t>ハンカク</t>
    </rPh>
    <rPh sb="38" eb="40">
      <t>ニュウリョク</t>
    </rPh>
    <phoneticPr fontId="2"/>
  </si>
  <si>
    <t>○</t>
  </si>
  <si>
    <t>３０００Ｍ</t>
  </si>
  <si>
    <t>地区中体連名</t>
    <rPh sb="0" eb="2">
      <t>チク</t>
    </rPh>
    <rPh sb="2" eb="5">
      <t>チュウタイレン</t>
    </rPh>
    <rPh sb="5" eb="6">
      <t>メイ</t>
    </rPh>
    <phoneticPr fontId="46"/>
  </si>
  <si>
    <t>市町村名</t>
    <rPh sb="0" eb="3">
      <t>シチョウソン</t>
    </rPh>
    <rPh sb="3" eb="4">
      <t>メイ</t>
    </rPh>
    <phoneticPr fontId="46"/>
  </si>
  <si>
    <t>学校名</t>
    <rPh sb="0" eb="2">
      <t>ガッコウ</t>
    </rPh>
    <rPh sb="2" eb="3">
      <t>メイ</t>
    </rPh>
    <phoneticPr fontId="46"/>
  </si>
  <si>
    <t>総合得点</t>
    <rPh sb="0" eb="2">
      <t>ソウゴウ</t>
    </rPh>
    <rPh sb="2" eb="4">
      <t>トクテン</t>
    </rPh>
    <phoneticPr fontId="46"/>
  </si>
  <si>
    <t>砲丸投</t>
    <rPh sb="0" eb="3">
      <t>ホウガンナ</t>
    </rPh>
    <phoneticPr fontId="46"/>
  </si>
  <si>
    <t>走高跳</t>
    <rPh sb="0" eb="1">
      <t>ハシ</t>
    </rPh>
    <rPh sb="1" eb="3">
      <t>タカト</t>
    </rPh>
    <phoneticPr fontId="46"/>
  </si>
  <si>
    <t>女子　四種競技　申し込み個票</t>
    <rPh sb="0" eb="1">
      <t>オンナ</t>
    </rPh>
    <rPh sb="1" eb="2">
      <t>ダンシ</t>
    </rPh>
    <rPh sb="3" eb="4">
      <t>ヨン</t>
    </rPh>
    <rPh sb="4" eb="5">
      <t>サンシュ</t>
    </rPh>
    <rPh sb="5" eb="7">
      <t>キョウギ</t>
    </rPh>
    <rPh sb="8" eb="9">
      <t>モウ</t>
    </rPh>
    <rPh sb="10" eb="11">
      <t>コ</t>
    </rPh>
    <rPh sb="12" eb="13">
      <t>コ</t>
    </rPh>
    <rPh sb="13" eb="14">
      <t>ヒョウ</t>
    </rPh>
    <phoneticPr fontId="46"/>
  </si>
  <si>
    <t>男子　四種競技　申し込み個票　（記入例）</t>
    <rPh sb="0" eb="2">
      <t>ダンシ</t>
    </rPh>
    <rPh sb="3" eb="4">
      <t>ヨン</t>
    </rPh>
    <rPh sb="4" eb="5">
      <t>サンシュ</t>
    </rPh>
    <rPh sb="5" eb="7">
      <t>キョウギ</t>
    </rPh>
    <rPh sb="8" eb="9">
      <t>モウ</t>
    </rPh>
    <rPh sb="10" eb="11">
      <t>コ</t>
    </rPh>
    <rPh sb="12" eb="13">
      <t>コ</t>
    </rPh>
    <rPh sb="13" eb="14">
      <t>ヒョウ</t>
    </rPh>
    <rPh sb="16" eb="18">
      <t>キニュウ</t>
    </rPh>
    <rPh sb="18" eb="19">
      <t>レイ</t>
    </rPh>
    <phoneticPr fontId="46"/>
  </si>
  <si>
    <t>※手動計時の場合は，それぞれの点数と総合得点を直接入力してください。</t>
    <rPh sb="1" eb="3">
      <t>シュドウ</t>
    </rPh>
    <rPh sb="3" eb="5">
      <t>ケイジ</t>
    </rPh>
    <rPh sb="6" eb="8">
      <t>バアイ</t>
    </rPh>
    <rPh sb="15" eb="17">
      <t>テンスウ</t>
    </rPh>
    <rPh sb="18" eb="20">
      <t>ソウゴウ</t>
    </rPh>
    <rPh sb="20" eb="22">
      <t>トクテン</t>
    </rPh>
    <rPh sb="23" eb="25">
      <t>チョクセツ</t>
    </rPh>
    <rPh sb="25" eb="27">
      <t>ニュウリョク</t>
    </rPh>
    <phoneticPr fontId="2"/>
  </si>
  <si>
    <t>風速</t>
    <rPh sb="0" eb="2">
      <t>フウソク</t>
    </rPh>
    <phoneticPr fontId="2"/>
  </si>
  <si>
    <t>東胆振</t>
    <rPh sb="0" eb="1">
      <t>ヒガシ</t>
    </rPh>
    <rPh sb="1" eb="3">
      <t>イブリ</t>
    </rPh>
    <phoneticPr fontId="2"/>
  </si>
  <si>
    <t>西胆振</t>
    <rPh sb="0" eb="1">
      <t>ニシ</t>
    </rPh>
    <rPh sb="1" eb="3">
      <t>イブリ</t>
    </rPh>
    <phoneticPr fontId="2"/>
  </si>
  <si>
    <t>教員</t>
    <rPh sb="0" eb="2">
      <t>キョウイン</t>
    </rPh>
    <phoneticPr fontId="2"/>
  </si>
  <si>
    <t>部活動指導員</t>
    <rPh sb="0" eb="3">
      <t>ブカツドウ</t>
    </rPh>
    <rPh sb="3" eb="6">
      <t>シドウイン</t>
    </rPh>
    <phoneticPr fontId="2"/>
  </si>
  <si>
    <t>旭川</t>
    <rPh sb="0" eb="2">
      <t>アサ</t>
    </rPh>
    <phoneticPr fontId="2"/>
  </si>
  <si>
    <t>旭川市立緑が丘中学校</t>
    <rPh sb="0" eb="2">
      <t>アサ</t>
    </rPh>
    <rPh sb="2" eb="4">
      <t>シリツ</t>
    </rPh>
    <rPh sb="4" eb="5">
      <t>ミドリ</t>
    </rPh>
    <rPh sb="6" eb="7">
      <t>オカ</t>
    </rPh>
    <rPh sb="7" eb="10">
      <t>チュウガッコウ</t>
    </rPh>
    <phoneticPr fontId="2"/>
  </si>
  <si>
    <t>旭川緑が丘</t>
    <rPh sb="0" eb="2">
      <t>アサ</t>
    </rPh>
    <rPh sb="2" eb="5">
      <t>ミドリ</t>
    </rPh>
    <phoneticPr fontId="2"/>
  </si>
  <si>
    <r>
      <t>（１）「資格」欄は，標準記録突破の場合は『標準』，地区１位は『１位』をドロップダウンリストから選択。</t>
    </r>
    <r>
      <rPr>
        <sz val="11"/>
        <color indexed="10"/>
        <rFont val="ＭＳ Ｐゴシック"/>
        <family val="3"/>
        <charset val="128"/>
      </rPr>
      <t>両方</t>
    </r>
    <r>
      <rPr>
        <sz val="11"/>
        <rFont val="ＭＳ Ｐゴシック"/>
        <family val="3"/>
        <charset val="128"/>
      </rPr>
      <t>の資格がある場合は，</t>
    </r>
    <r>
      <rPr>
        <sz val="11"/>
        <color indexed="10"/>
        <rFont val="ＭＳ Ｐゴシック"/>
        <family val="3"/>
        <charset val="128"/>
      </rPr>
      <t>『標準』</t>
    </r>
    <r>
      <rPr>
        <sz val="11"/>
        <rFont val="ＭＳ Ｐゴシック"/>
        <family val="3"/>
        <charset val="128"/>
      </rPr>
      <t>を選択する。</t>
    </r>
    <rPh sb="4" eb="6">
      <t>シカク</t>
    </rPh>
    <rPh sb="7" eb="8">
      <t>ラン</t>
    </rPh>
    <rPh sb="10" eb="12">
      <t>ヒョウジュン</t>
    </rPh>
    <rPh sb="12" eb="14">
      <t>キロク</t>
    </rPh>
    <rPh sb="14" eb="16">
      <t>トッパ</t>
    </rPh>
    <rPh sb="17" eb="19">
      <t>バアイ</t>
    </rPh>
    <rPh sb="21" eb="23">
      <t>ヒョウジュン</t>
    </rPh>
    <rPh sb="25" eb="27">
      <t>チク</t>
    </rPh>
    <rPh sb="28" eb="29">
      <t>イ</t>
    </rPh>
    <rPh sb="32" eb="33">
      <t>イ</t>
    </rPh>
    <rPh sb="47" eb="49">
      <t>センタク</t>
    </rPh>
    <rPh sb="50" eb="52">
      <t>リョウホウ</t>
    </rPh>
    <rPh sb="53" eb="55">
      <t>シカク</t>
    </rPh>
    <rPh sb="58" eb="60">
      <t>バアイ</t>
    </rPh>
    <rPh sb="63" eb="65">
      <t>ヒョウジュン</t>
    </rPh>
    <rPh sb="67" eb="69">
      <t>センタク</t>
    </rPh>
    <phoneticPr fontId="2"/>
  </si>
  <si>
    <r>
      <t>（２）「通信大会」「地区中体連大会」両方で参加資格を得た場合は両方の</t>
    </r>
    <r>
      <rPr>
        <sz val="11"/>
        <color indexed="10"/>
        <rFont val="ＭＳ Ｐゴシック"/>
        <family val="3"/>
        <charset val="128"/>
      </rPr>
      <t>最高記録（予選・準決勝・決勝）</t>
    </r>
    <r>
      <rPr>
        <sz val="11"/>
        <rFont val="ＭＳ Ｐゴシック"/>
        <family val="3"/>
        <charset val="128"/>
      </rPr>
      <t>を入力する。参加資格を得られなかった大会は，空欄とする。</t>
    </r>
    <rPh sb="4" eb="6">
      <t>ツウシン</t>
    </rPh>
    <rPh sb="6" eb="8">
      <t>タイカイ</t>
    </rPh>
    <rPh sb="10" eb="12">
      <t>チク</t>
    </rPh>
    <rPh sb="12" eb="15">
      <t>チュウタイレン</t>
    </rPh>
    <rPh sb="15" eb="17">
      <t>タイカイ</t>
    </rPh>
    <rPh sb="18" eb="20">
      <t>リョウホウ</t>
    </rPh>
    <rPh sb="21" eb="23">
      <t>サンカ</t>
    </rPh>
    <rPh sb="23" eb="25">
      <t>シカク</t>
    </rPh>
    <rPh sb="26" eb="27">
      <t>エ</t>
    </rPh>
    <rPh sb="28" eb="30">
      <t>バアイ</t>
    </rPh>
    <rPh sb="31" eb="33">
      <t>リョウホウ</t>
    </rPh>
    <rPh sb="34" eb="36">
      <t>サイコウ</t>
    </rPh>
    <rPh sb="36" eb="38">
      <t>キロク</t>
    </rPh>
    <rPh sb="39" eb="41">
      <t>ヨセン</t>
    </rPh>
    <rPh sb="42" eb="45">
      <t>ジュンケッショウ</t>
    </rPh>
    <rPh sb="46" eb="48">
      <t>ケッショウ</t>
    </rPh>
    <rPh sb="50" eb="52">
      <t>ニュウリョク</t>
    </rPh>
    <rPh sb="55" eb="57">
      <t>サンカ</t>
    </rPh>
    <rPh sb="57" eb="59">
      <t>シカク</t>
    </rPh>
    <rPh sb="60" eb="61">
      <t>エ</t>
    </rPh>
    <rPh sb="67" eb="69">
      <t>タイカイ</t>
    </rPh>
    <rPh sb="71" eb="73">
      <t>クウラン</t>
    </rPh>
    <phoneticPr fontId="2"/>
  </si>
  <si>
    <t>「下音更」だけでは，下音更が市町村立と読み取れるので</t>
    <rPh sb="1" eb="2">
      <t>シモ</t>
    </rPh>
    <rPh sb="2" eb="4">
      <t>オトフケ</t>
    </rPh>
    <rPh sb="10" eb="11">
      <t>シモ</t>
    </rPh>
    <rPh sb="11" eb="13">
      <t>オトフケ</t>
    </rPh>
    <rPh sb="14" eb="17">
      <t>シチョウソン</t>
    </rPh>
    <rPh sb="17" eb="18">
      <t>リツ</t>
    </rPh>
    <rPh sb="19" eb="20">
      <t>ヨ</t>
    </rPh>
    <rPh sb="21" eb="22">
      <t>ト</t>
    </rPh>
    <phoneticPr fontId="2"/>
  </si>
  <si>
    <t>（３）資格が地区１位の場合，通信陸上に出場した選手は標準記録を突破していなくても当該種目の最高記録（予選・準決勝・決勝）を入力する。通信陸上に出場していない場合は空欄とする。</t>
    <rPh sb="3" eb="5">
      <t>シカク</t>
    </rPh>
    <rPh sb="6" eb="8">
      <t>チク</t>
    </rPh>
    <rPh sb="9" eb="10">
      <t>イ</t>
    </rPh>
    <rPh sb="11" eb="13">
      <t>バアイ</t>
    </rPh>
    <rPh sb="14" eb="16">
      <t>ツウシン</t>
    </rPh>
    <rPh sb="16" eb="18">
      <t>リクジョウ</t>
    </rPh>
    <rPh sb="19" eb="21">
      <t>シュツジョウ</t>
    </rPh>
    <rPh sb="23" eb="25">
      <t>センシュ</t>
    </rPh>
    <rPh sb="26" eb="28">
      <t>ヒョウジュン</t>
    </rPh>
    <rPh sb="28" eb="30">
      <t>キロク</t>
    </rPh>
    <rPh sb="31" eb="33">
      <t>トッパ</t>
    </rPh>
    <rPh sb="40" eb="42">
      <t>トウガイ</t>
    </rPh>
    <rPh sb="42" eb="44">
      <t>シュモク</t>
    </rPh>
    <rPh sb="45" eb="47">
      <t>サイコウ</t>
    </rPh>
    <rPh sb="47" eb="49">
      <t>キロク</t>
    </rPh>
    <rPh sb="50" eb="52">
      <t>ヨセン</t>
    </rPh>
    <rPh sb="53" eb="56">
      <t>ジュンケッショウ</t>
    </rPh>
    <rPh sb="57" eb="59">
      <t>ケッショウ</t>
    </rPh>
    <rPh sb="61" eb="63">
      <t>ニュウリョク</t>
    </rPh>
    <rPh sb="66" eb="68">
      <t>ツウシン</t>
    </rPh>
    <rPh sb="68" eb="70">
      <t>リクジョウ</t>
    </rPh>
    <rPh sb="71" eb="73">
      <t>シュツジョウ</t>
    </rPh>
    <rPh sb="78" eb="80">
      <t>バアイ</t>
    </rPh>
    <rPh sb="81" eb="83">
      <t>クウラン</t>
    </rPh>
    <phoneticPr fontId="2"/>
  </si>
  <si>
    <t>（４）最高記録の入力</t>
    <rPh sb="3" eb="5">
      <t>サイコウ</t>
    </rPh>
    <rPh sb="5" eb="7">
      <t>キロク</t>
    </rPh>
    <rPh sb="8" eb="10">
      <t>ニュウリョク</t>
    </rPh>
    <phoneticPr fontId="2"/>
  </si>
  <si>
    <t>各地区専門委員長は，参加校より申込書類・デジタルデータを集約し</t>
    <rPh sb="0" eb="3">
      <t>カクチク</t>
    </rPh>
    <rPh sb="3" eb="8">
      <t>センモンイインチョウ</t>
    </rPh>
    <rPh sb="10" eb="12">
      <t>サンカ</t>
    </rPh>
    <rPh sb="12" eb="13">
      <t>コウ</t>
    </rPh>
    <rPh sb="15" eb="17">
      <t>モウシコミ</t>
    </rPh>
    <rPh sb="17" eb="19">
      <t>ショルイ</t>
    </rPh>
    <rPh sb="28" eb="30">
      <t>シュウヤク</t>
    </rPh>
    <phoneticPr fontId="2"/>
  </si>
  <si>
    <t>オホーツク</t>
    <phoneticPr fontId="2"/>
  </si>
  <si>
    <t>中学校</t>
    <rPh sb="0" eb="3">
      <t>チュウガッコウ</t>
    </rPh>
    <phoneticPr fontId="2"/>
  </si>
  <si>
    <t>小中学校</t>
    <rPh sb="0" eb="1">
      <t>ショウ</t>
    </rPh>
    <rPh sb="1" eb="4">
      <t>チュウガッコウ</t>
    </rPh>
    <phoneticPr fontId="2"/>
  </si>
  <si>
    <t>学校</t>
    <rPh sb="0" eb="2">
      <t>ガッコウ</t>
    </rPh>
    <phoneticPr fontId="2"/>
  </si>
  <si>
    <t>中等教育学校</t>
    <rPh sb="0" eb="2">
      <t>チュウトウ</t>
    </rPh>
    <rPh sb="2" eb="4">
      <t>キョウイク</t>
    </rPh>
    <rPh sb="4" eb="6">
      <t>ガッコウ</t>
    </rPh>
    <phoneticPr fontId="2"/>
  </si>
  <si>
    <t>学園</t>
    <rPh sb="0" eb="2">
      <t>ガクエン</t>
    </rPh>
    <phoneticPr fontId="2"/>
  </si>
  <si>
    <t>中等部</t>
    <rPh sb="0" eb="3">
      <t>チュウトウブ</t>
    </rPh>
    <phoneticPr fontId="2"/>
  </si>
  <si>
    <t>◇参加資格◇</t>
    <rPh sb="1" eb="3">
      <t>サンカ</t>
    </rPh>
    <rPh sb="3" eb="5">
      <t>シカク</t>
    </rPh>
    <phoneticPr fontId="46"/>
  </si>
  <si>
    <t>通信
標準</t>
    <rPh sb="0" eb="2">
      <t>ツウシン</t>
    </rPh>
    <rPh sb="3" eb="5">
      <t>ヒョウジュン</t>
    </rPh>
    <phoneticPr fontId="46"/>
  </si>
  <si>
    <t>種目</t>
    <rPh sb="0" eb="2">
      <t>シュモク</t>
    </rPh>
    <phoneticPr fontId="46"/>
  </si>
  <si>
    <t>400m</t>
    <phoneticPr fontId="46"/>
  </si>
  <si>
    <t>資格</t>
    <rPh sb="0" eb="2">
      <t>シカク</t>
    </rPh>
    <phoneticPr fontId="46"/>
  </si>
  <si>
    <t>地区
標準</t>
    <rPh sb="0" eb="2">
      <t>チク</t>
    </rPh>
    <rPh sb="3" eb="5">
      <t>ヒョウジュン</t>
    </rPh>
    <phoneticPr fontId="46"/>
  </si>
  <si>
    <t>最高
記録</t>
    <rPh sb="0" eb="2">
      <t>サイコウ</t>
    </rPh>
    <rPh sb="3" eb="5">
      <t>キロク</t>
    </rPh>
    <phoneticPr fontId="46"/>
  </si>
  <si>
    <t>15.00</t>
    <phoneticPr fontId="46"/>
  </si>
  <si>
    <t>10.00</t>
    <phoneticPr fontId="46"/>
  </si>
  <si>
    <t>1.50</t>
    <phoneticPr fontId="46"/>
  </si>
  <si>
    <t>地区
１位</t>
    <rPh sb="0" eb="2">
      <t>チク</t>
    </rPh>
    <rPh sb="4" eb="5">
      <t>イ</t>
    </rPh>
    <phoneticPr fontId="46"/>
  </si>
  <si>
    <t>得点</t>
    <rPh sb="0" eb="2">
      <t>トクテン</t>
    </rPh>
    <phoneticPr fontId="46"/>
  </si>
  <si>
    <r>
      <t>※400mで1分を超える記録は，</t>
    </r>
    <r>
      <rPr>
        <b/>
        <sz val="10"/>
        <color rgb="FFFF0000"/>
        <rFont val="ＭＳ Ｐゴシック"/>
        <family val="3"/>
        <charset val="128"/>
      </rPr>
      <t>「61．12」</t>
    </r>
    <r>
      <rPr>
        <sz val="10"/>
        <color rgb="FFFF0000"/>
        <rFont val="ＭＳ Ｐゴシック"/>
        <family val="3"/>
        <charset val="128"/>
      </rPr>
      <t>のように入力する。</t>
    </r>
    <rPh sb="7" eb="8">
      <t>フン</t>
    </rPh>
    <rPh sb="9" eb="10">
      <t>コ</t>
    </rPh>
    <rPh sb="12" eb="14">
      <t>キロク</t>
    </rPh>
    <rPh sb="27" eb="29">
      <t>ニュウリョク</t>
    </rPh>
    <phoneticPr fontId="2"/>
  </si>
  <si>
    <t xml:space="preserve">  男子　四種競技　申し込み個票</t>
    <rPh sb="2" eb="4">
      <t>ダンシ</t>
    </rPh>
    <rPh sb="5" eb="6">
      <t>ヨン</t>
    </rPh>
    <rPh sb="6" eb="7">
      <t>サンシュ</t>
    </rPh>
    <rPh sb="7" eb="9">
      <t>キョウギ</t>
    </rPh>
    <rPh sb="10" eb="11">
      <t>モウ</t>
    </rPh>
    <rPh sb="12" eb="13">
      <t>コ</t>
    </rPh>
    <rPh sb="14" eb="15">
      <t>コ</t>
    </rPh>
    <rPh sb="15" eb="16">
      <t>ヒョウ</t>
    </rPh>
    <phoneticPr fontId="46"/>
  </si>
  <si>
    <t>400m</t>
    <phoneticPr fontId="46"/>
  </si>
  <si>
    <t>競技者氏名</t>
    <rPh sb="0" eb="3">
      <t>キョウギシャ</t>
    </rPh>
    <rPh sb="3" eb="5">
      <t>シメイ</t>
    </rPh>
    <phoneticPr fontId="46"/>
  </si>
  <si>
    <t>ﾌﾘｶﾞﾅ</t>
    <phoneticPr fontId="46"/>
  </si>
  <si>
    <t>　　追い風　　 +0.5 (0.5と入力すると+が表示される)</t>
    <rPh sb="2" eb="3">
      <t>オ</t>
    </rPh>
    <rPh sb="4" eb="5">
      <t>カゼ</t>
    </rPh>
    <rPh sb="18" eb="20">
      <t>ニュウリョク</t>
    </rPh>
    <rPh sb="25" eb="27">
      <t>ヒョウジ</t>
    </rPh>
    <phoneticPr fontId="2"/>
  </si>
  <si>
    <t>　　向かい風　-0.2 (半角で-を入力後，0.2を入力)</t>
    <phoneticPr fontId="2"/>
  </si>
  <si>
    <t>　　無風　　　　0.0  (0を入力すると0.0が表示される)</t>
    <rPh sb="2" eb="4">
      <t>ムフウ</t>
    </rPh>
    <rPh sb="16" eb="18">
      <t>ニュウリョク</t>
    </rPh>
    <rPh sb="25" eb="27">
      <t>ヒョウジ</t>
    </rPh>
    <phoneticPr fontId="2"/>
  </si>
  <si>
    <t>　（できる限りMS-Excelは，2007以降を使用する）</t>
    <rPh sb="5" eb="6">
      <t>カギ</t>
    </rPh>
    <rPh sb="21" eb="23">
      <t>イコウ</t>
    </rPh>
    <rPh sb="24" eb="26">
      <t>シヨウ</t>
    </rPh>
    <phoneticPr fontId="2"/>
  </si>
  <si>
    <t>　（デジタルデータの提出方法は，各地区専門委員長の指示に従うこと）</t>
    <rPh sb="10" eb="12">
      <t>テイシュツ</t>
    </rPh>
    <rPh sb="12" eb="14">
      <t>ホウホウ</t>
    </rPh>
    <rPh sb="16" eb="19">
      <t>カクチク</t>
    </rPh>
    <rPh sb="19" eb="24">
      <t>センモンイインチョウ</t>
    </rPh>
    <rPh sb="25" eb="27">
      <t>シジ</t>
    </rPh>
    <rPh sb="28" eb="29">
      <t>シタガ</t>
    </rPh>
    <phoneticPr fontId="2"/>
  </si>
  <si>
    <r>
      <t>　①</t>
    </r>
    <r>
      <rPr>
        <sz val="11"/>
        <color rgb="FFFF0000"/>
        <rFont val="ＭＳ Ｐゴシック"/>
        <family val="3"/>
        <charset val="128"/>
      </rPr>
      <t>圧縮フォルダ</t>
    </r>
    <r>
      <rPr>
        <sz val="11"/>
        <rFont val="ＭＳ Ｐゴシック"/>
        <family val="3"/>
        <charset val="128"/>
      </rPr>
      <t>（フォルダ名は，地区中体連名）</t>
    </r>
    <r>
      <rPr>
        <sz val="11"/>
        <color rgb="FFFF0000"/>
        <rFont val="ＭＳ Ｐゴシック"/>
        <family val="3"/>
        <charset val="128"/>
      </rPr>
      <t>を作成</t>
    </r>
    <r>
      <rPr>
        <sz val="11"/>
        <rFont val="ＭＳ Ｐゴシック"/>
        <family val="3"/>
        <charset val="128"/>
      </rPr>
      <t>し，データを収集する。</t>
    </r>
    <rPh sb="2" eb="4">
      <t>アッシュク</t>
    </rPh>
    <rPh sb="13" eb="14">
      <t>メイ</t>
    </rPh>
    <rPh sb="16" eb="18">
      <t>チク</t>
    </rPh>
    <rPh sb="18" eb="21">
      <t>チュウタイレン</t>
    </rPh>
    <rPh sb="21" eb="22">
      <t>メイ</t>
    </rPh>
    <rPh sb="24" eb="26">
      <t>サクセイ</t>
    </rPh>
    <rPh sb="32" eb="34">
      <t>シュウシュウ</t>
    </rPh>
    <phoneticPr fontId="2"/>
  </si>
  <si>
    <t>　②他の申込書類（総括申込等）と共に大会事務局へデータを添付してe-mailで送信してください。</t>
    <rPh sb="2" eb="3">
      <t>タ</t>
    </rPh>
    <rPh sb="4" eb="6">
      <t>モウシコミ</t>
    </rPh>
    <rPh sb="6" eb="8">
      <t>ショルイ</t>
    </rPh>
    <rPh sb="9" eb="11">
      <t>ソウカツ</t>
    </rPh>
    <rPh sb="11" eb="13">
      <t>モウシコミ</t>
    </rPh>
    <rPh sb="13" eb="14">
      <t>トウ</t>
    </rPh>
    <rPh sb="16" eb="17">
      <t>トモ</t>
    </rPh>
    <rPh sb="18" eb="20">
      <t>タイカイ</t>
    </rPh>
    <rPh sb="20" eb="23">
      <t>ジムキョク</t>
    </rPh>
    <rPh sb="28" eb="30">
      <t>テンプ</t>
    </rPh>
    <rPh sb="39" eb="41">
      <t>ソウシン</t>
    </rPh>
    <phoneticPr fontId="2"/>
  </si>
  <si>
    <t>　③印刷された用紙類は，郵送等で送付ください。</t>
    <rPh sb="2" eb="4">
      <t>インサツ</t>
    </rPh>
    <rPh sb="7" eb="9">
      <t>ヨウシ</t>
    </rPh>
    <rPh sb="9" eb="10">
      <t>ルイ</t>
    </rPh>
    <rPh sb="12" eb="14">
      <t>ユウソウ</t>
    </rPh>
    <rPh sb="14" eb="15">
      <t>トウ</t>
    </rPh>
    <rPh sb="16" eb="18">
      <t>ソウフ</t>
    </rPh>
    <phoneticPr fontId="2"/>
  </si>
  <si>
    <t>　　※地区によって，中体連事務局が行う場合も同様です。</t>
    <rPh sb="3" eb="5">
      <t>チク</t>
    </rPh>
    <rPh sb="10" eb="13">
      <t>チュウタイレン</t>
    </rPh>
    <rPh sb="13" eb="16">
      <t>ジムキョク</t>
    </rPh>
    <rPh sb="17" eb="18">
      <t>オコナ</t>
    </rPh>
    <rPh sb="19" eb="21">
      <t>バアイ</t>
    </rPh>
    <rPh sb="22" eb="24">
      <t>ドウヨウ</t>
    </rPh>
    <phoneticPr fontId="2"/>
  </si>
  <si>
    <t>110mH（風）</t>
    <rPh sb="6" eb="7">
      <t>カゼ</t>
    </rPh>
    <phoneticPr fontId="46"/>
  </si>
  <si>
    <t>100mH（風）</t>
    <rPh sb="6" eb="7">
      <t>カゼ</t>
    </rPh>
    <phoneticPr fontId="46"/>
  </si>
  <si>
    <t>200m（風）</t>
    <rPh sb="5" eb="6">
      <t>カゼ</t>
    </rPh>
    <phoneticPr fontId="46"/>
  </si>
  <si>
    <t>札幌あいの里東</t>
  </si>
  <si>
    <t>札幌あやめ野</t>
  </si>
  <si>
    <t>札幌もみじ台</t>
  </si>
  <si>
    <t>札幌もみじ台南</t>
  </si>
  <si>
    <t>札幌稲積</t>
  </si>
  <si>
    <t>札幌稲穂</t>
  </si>
  <si>
    <t>札幌稲陵</t>
  </si>
  <si>
    <t>札幌栄</t>
  </si>
  <si>
    <t>札幌栄町</t>
  </si>
  <si>
    <t>札幌栄南</t>
  </si>
  <si>
    <t>札幌丘珠</t>
  </si>
  <si>
    <t>札幌宮の丘</t>
  </si>
  <si>
    <t>札幌宮の森</t>
  </si>
  <si>
    <t>札幌琴似</t>
  </si>
  <si>
    <t>札幌啓明</t>
  </si>
  <si>
    <t>札幌月寒</t>
  </si>
  <si>
    <t>札幌元町</t>
  </si>
  <si>
    <t>札幌光陽</t>
  </si>
  <si>
    <t>札幌厚別</t>
  </si>
  <si>
    <t>札幌厚別南</t>
  </si>
  <si>
    <t>札幌厚別北</t>
  </si>
  <si>
    <t>札幌向陵</t>
  </si>
  <si>
    <t>札幌札苗</t>
  </si>
  <si>
    <t>札幌札苗北</t>
  </si>
  <si>
    <t>札幌山鼻</t>
  </si>
  <si>
    <t>札幌篠路西</t>
  </si>
  <si>
    <t>札幌篠路</t>
  </si>
  <si>
    <t>札幌手稲西</t>
  </si>
  <si>
    <t>札幌手稲</t>
  </si>
  <si>
    <t>札幌手稲東</t>
  </si>
  <si>
    <t>札幌上篠路</t>
  </si>
  <si>
    <t>札幌上野幌</t>
  </si>
  <si>
    <t>札幌常盤</t>
  </si>
  <si>
    <t>札幌信濃</t>
  </si>
  <si>
    <t>札幌新琴似</t>
  </si>
  <si>
    <t>札幌新琴似北</t>
  </si>
  <si>
    <t>札幌新川西</t>
  </si>
  <si>
    <t>札幌新川</t>
  </si>
  <si>
    <t>札幌新陵</t>
  </si>
  <si>
    <t>札幌真栄</t>
  </si>
  <si>
    <t>札幌真駒内曙</t>
  </si>
  <si>
    <t>札幌真駒内</t>
  </si>
  <si>
    <t>札幌澄川</t>
  </si>
  <si>
    <t>札幌星置</t>
  </si>
  <si>
    <t>札幌清田</t>
  </si>
  <si>
    <t>札幌西岡</t>
  </si>
  <si>
    <t>札幌西岡北</t>
  </si>
  <si>
    <t>札幌西野</t>
  </si>
  <si>
    <t>札幌西陵</t>
  </si>
  <si>
    <t>札幌青葉</t>
  </si>
  <si>
    <t>札幌石山</t>
  </si>
  <si>
    <t>札幌前田</t>
  </si>
  <si>
    <t>札幌前田北</t>
  </si>
  <si>
    <t>札幌藻岩</t>
  </si>
  <si>
    <t>札幌太平</t>
  </si>
  <si>
    <t>札幌中の島</t>
  </si>
  <si>
    <t>札幌中央</t>
  </si>
  <si>
    <t>札幌中島</t>
  </si>
  <si>
    <t>札幌定山渓</t>
  </si>
  <si>
    <t>札幌東栄</t>
  </si>
  <si>
    <t>札幌東月寒</t>
  </si>
  <si>
    <t>札幌東白石</t>
  </si>
  <si>
    <t>札幌東米里</t>
  </si>
  <si>
    <t>札幌藤野</t>
  </si>
  <si>
    <t>札幌屯田中央</t>
  </si>
  <si>
    <t>札幌屯田北</t>
  </si>
  <si>
    <t>札幌南が丘</t>
  </si>
  <si>
    <t>札幌日章</t>
  </si>
  <si>
    <t>札幌柏丘</t>
  </si>
  <si>
    <t>札幌柏</t>
  </si>
  <si>
    <t>札幌白石</t>
  </si>
  <si>
    <t>札幌八軒</t>
  </si>
  <si>
    <t>札幌八軒東</t>
  </si>
  <si>
    <t>札幌八条</t>
  </si>
  <si>
    <t>札幌発寒</t>
  </si>
  <si>
    <t>札幌美香保</t>
  </si>
  <si>
    <t>札幌伏見</t>
  </si>
  <si>
    <t>札幌福移</t>
  </si>
  <si>
    <t>札幌福井野</t>
  </si>
  <si>
    <t>札幌平岡中央</t>
  </si>
  <si>
    <t>札幌平岡</t>
  </si>
  <si>
    <t>札幌平岡緑</t>
  </si>
  <si>
    <t xml:space="preserve">札幌平岸 </t>
  </si>
  <si>
    <t>札幌米里</t>
  </si>
  <si>
    <t>札幌北栄</t>
  </si>
  <si>
    <t>札幌北辰</t>
  </si>
  <si>
    <t>札幌北都</t>
  </si>
  <si>
    <t>札幌北白石</t>
  </si>
  <si>
    <t>札幌北野台</t>
  </si>
  <si>
    <t>札幌北野</t>
  </si>
  <si>
    <t>札幌北陽</t>
  </si>
  <si>
    <t>札幌幌東</t>
  </si>
  <si>
    <t>札幌明園</t>
  </si>
  <si>
    <t>札幌羊丘</t>
  </si>
  <si>
    <t>札幌陵北</t>
  </si>
  <si>
    <t>札幌陵陽</t>
  </si>
  <si>
    <t>札幌簾舞</t>
  </si>
  <si>
    <t>北教大附属札幌</t>
  </si>
  <si>
    <t>札幌聾学校</t>
  </si>
  <si>
    <t>朝鮮初中高級学校</t>
  </si>
  <si>
    <t>札幌光星</t>
  </si>
  <si>
    <t>札幌聖心女子学院</t>
  </si>
  <si>
    <t>札幌大谷</t>
  </si>
  <si>
    <t>東海大学付属第四</t>
  </si>
  <si>
    <t>藤女子</t>
  </si>
  <si>
    <t>北星学園女子</t>
  </si>
  <si>
    <t>北嶺</t>
  </si>
  <si>
    <t>北海道インターナショナルスクール</t>
  </si>
  <si>
    <t>星槎もみじ</t>
    <rPh sb="0" eb="2">
      <t>セイサ</t>
    </rPh>
    <phoneticPr fontId="15"/>
  </si>
  <si>
    <t>開成</t>
    <rPh sb="0" eb="2">
      <t>カイセイ</t>
    </rPh>
    <phoneticPr fontId="15"/>
  </si>
  <si>
    <t>石狩</t>
  </si>
  <si>
    <t>恵庭恵み野</t>
  </si>
  <si>
    <t>恵庭</t>
  </si>
  <si>
    <t>恵庭恵北</t>
  </si>
  <si>
    <t>恵庭恵明</t>
  </si>
  <si>
    <t>恵庭柏陽</t>
  </si>
  <si>
    <t>江別第一</t>
  </si>
  <si>
    <t>江別第三</t>
  </si>
  <si>
    <t>江別第二</t>
  </si>
  <si>
    <t>江別江陽</t>
  </si>
  <si>
    <t>江別大麻</t>
  </si>
  <si>
    <t>江別大麻東</t>
  </si>
  <si>
    <t>江別中央</t>
  </si>
  <si>
    <t>江別野幌</t>
  </si>
  <si>
    <t>新篠津</t>
  </si>
  <si>
    <t>石狩花川</t>
  </si>
  <si>
    <t>石狩花川南</t>
  </si>
  <si>
    <t>石狩花川北</t>
  </si>
  <si>
    <t>石狩厚田</t>
  </si>
  <si>
    <t>石狩樽川</t>
  </si>
  <si>
    <t>石狩浜益</t>
  </si>
  <si>
    <t>石狩聚富</t>
  </si>
  <si>
    <t>千歳駒里</t>
  </si>
  <si>
    <t>千歳向陽台</t>
  </si>
  <si>
    <t>千歳青葉</t>
  </si>
  <si>
    <t>千歳</t>
  </si>
  <si>
    <t>千歳東千歳</t>
  </si>
  <si>
    <t>千歳富丘</t>
  </si>
  <si>
    <t>千歳北進</t>
  </si>
  <si>
    <t>千歳北斗</t>
  </si>
  <si>
    <t>当別西当別</t>
  </si>
  <si>
    <t>当別</t>
  </si>
  <si>
    <t>当別弁華別</t>
  </si>
  <si>
    <t>北広島広葉</t>
  </si>
  <si>
    <t xml:space="preserve">北広島西の里 </t>
  </si>
  <si>
    <t>北広島西部</t>
  </si>
  <si>
    <t>北広島大曲</t>
  </si>
  <si>
    <t>北広島東部</t>
  </si>
  <si>
    <t>北広島緑陽</t>
  </si>
  <si>
    <t>立命館慶祥</t>
  </si>
  <si>
    <t>札幌日本大学</t>
  </si>
  <si>
    <t>千歳勇舞</t>
    <rPh sb="0" eb="2">
      <t>チトセ</t>
    </rPh>
    <phoneticPr fontId="15"/>
  </si>
  <si>
    <t>南空知</t>
  </si>
  <si>
    <t>岩見沢栗沢</t>
  </si>
  <si>
    <t>岩見沢光陵</t>
  </si>
  <si>
    <t>岩見沢上幌向</t>
  </si>
  <si>
    <t>岩見沢清園</t>
  </si>
  <si>
    <t>岩見沢東光</t>
  </si>
  <si>
    <t>岩見沢美流渡</t>
  </si>
  <si>
    <t>岩見沢豊</t>
  </si>
  <si>
    <t>岩見沢北村</t>
  </si>
  <si>
    <t>岩見沢明成</t>
  </si>
  <si>
    <t>岩見沢緑</t>
  </si>
  <si>
    <t>栗山</t>
  </si>
  <si>
    <t>月形</t>
  </si>
  <si>
    <t>三笠萱野</t>
  </si>
  <si>
    <t>三笠</t>
  </si>
  <si>
    <t>長沼</t>
  </si>
  <si>
    <t>南幌</t>
  </si>
  <si>
    <t>美唄東</t>
  </si>
  <si>
    <t>美唄南美唄</t>
  </si>
  <si>
    <t>美唄</t>
  </si>
  <si>
    <t>美唄峰延</t>
  </si>
  <si>
    <t>由仁</t>
  </si>
  <si>
    <t>夕張</t>
  </si>
  <si>
    <t>北空知</t>
  </si>
  <si>
    <t>雨竜</t>
  </si>
  <si>
    <t>沼田</t>
  </si>
  <si>
    <t>深川一已</t>
  </si>
  <si>
    <t>深川</t>
  </si>
  <si>
    <t>秩父別</t>
  </si>
  <si>
    <t>北竜</t>
  </si>
  <si>
    <t>妹背牛</t>
  </si>
  <si>
    <t>芦別</t>
  </si>
  <si>
    <t>芦別啓成</t>
  </si>
  <si>
    <t>浦臼</t>
  </si>
  <si>
    <t>歌志内</t>
  </si>
  <si>
    <t>砂川</t>
  </si>
  <si>
    <t>砂川石山</t>
  </si>
  <si>
    <t>滝川江陵</t>
    <rPh sb="0" eb="2">
      <t>タキカワ</t>
    </rPh>
    <rPh sb="2" eb="4">
      <t>コウリョウ</t>
    </rPh>
    <phoneticPr fontId="15"/>
  </si>
  <si>
    <t>滝川明苑</t>
    <rPh sb="0" eb="2">
      <t>タキカワ</t>
    </rPh>
    <rPh sb="2" eb="4">
      <t>メイエン</t>
    </rPh>
    <phoneticPr fontId="15"/>
  </si>
  <si>
    <t>奈井江</t>
  </si>
  <si>
    <t>小樽塩谷</t>
  </si>
  <si>
    <t>小樽向陽</t>
  </si>
  <si>
    <t>小樽桜町</t>
  </si>
  <si>
    <t>小樽松ヶ枝</t>
  </si>
  <si>
    <t>小樽西陵</t>
  </si>
  <si>
    <t>小樽銭函</t>
  </si>
  <si>
    <t>小樽朝里</t>
  </si>
  <si>
    <t>小樽潮見台</t>
  </si>
  <si>
    <t>小樽長橋</t>
  </si>
  <si>
    <t>小樽忍路</t>
  </si>
  <si>
    <t>小樽望洋台</t>
  </si>
  <si>
    <t>小樽菁園</t>
  </si>
  <si>
    <t>双葉</t>
  </si>
  <si>
    <t>小樽聾</t>
  </si>
  <si>
    <t>後志</t>
  </si>
  <si>
    <t>島牧</t>
  </si>
  <si>
    <t>寿都</t>
  </si>
  <si>
    <t>黒松内</t>
  </si>
  <si>
    <t>黒松内白井川</t>
  </si>
  <si>
    <t>蘭越</t>
  </si>
  <si>
    <t>ニセコ</t>
  </si>
  <si>
    <t>真狩</t>
  </si>
  <si>
    <t>留寿都</t>
  </si>
  <si>
    <t>喜茂別</t>
  </si>
  <si>
    <t>京極</t>
  </si>
  <si>
    <t>倶知安</t>
  </si>
  <si>
    <t>共和</t>
  </si>
  <si>
    <t>岩内第一</t>
  </si>
  <si>
    <t>岩内第二</t>
  </si>
  <si>
    <t>泊</t>
  </si>
  <si>
    <t>神恵内</t>
  </si>
  <si>
    <t>積丹美国</t>
  </si>
  <si>
    <t>古平</t>
  </si>
  <si>
    <t>仁木</t>
  </si>
  <si>
    <t>仁木銀山</t>
  </si>
  <si>
    <t>余市東</t>
  </si>
  <si>
    <t>余市旭</t>
  </si>
  <si>
    <t>余市西</t>
  </si>
  <si>
    <t>赤井川</t>
  </si>
  <si>
    <t>室蘭地方</t>
  </si>
  <si>
    <t>室蘭港北</t>
  </si>
  <si>
    <t>室蘭星蘭</t>
  </si>
  <si>
    <t>室蘭東明</t>
  </si>
  <si>
    <t>室蘭本室蘭</t>
  </si>
  <si>
    <t>室蘭翔陽</t>
  </si>
  <si>
    <t>室蘭桜蘭</t>
  </si>
  <si>
    <t>室蘭聾</t>
  </si>
  <si>
    <t>室蘭西</t>
    <rPh sb="0" eb="2">
      <t>ムロラン</t>
    </rPh>
    <rPh sb="2" eb="3">
      <t>ニシ</t>
    </rPh>
    <phoneticPr fontId="15"/>
  </si>
  <si>
    <t>登別西陵</t>
  </si>
  <si>
    <t>登別</t>
  </si>
  <si>
    <t>登別幌別</t>
  </si>
  <si>
    <t>登別緑陽</t>
  </si>
  <si>
    <t>登別鷲別</t>
  </si>
  <si>
    <t>登別明日</t>
  </si>
  <si>
    <t>いずみの学校</t>
  </si>
  <si>
    <t>伊達</t>
  </si>
  <si>
    <t>伊達光陵</t>
  </si>
  <si>
    <t>伊達星の丘</t>
  </si>
  <si>
    <t>伊達大滝</t>
  </si>
  <si>
    <t>伊達達南</t>
  </si>
  <si>
    <t>壮瞥久保内</t>
  </si>
  <si>
    <t>壮瞥</t>
  </si>
  <si>
    <t>洞爺湖虻田</t>
  </si>
  <si>
    <t>洞爺湖洞爺</t>
  </si>
  <si>
    <t>豊浦</t>
  </si>
  <si>
    <t>苫小牧地方</t>
  </si>
  <si>
    <t>苫小牧開成</t>
  </si>
  <si>
    <t xml:space="preserve">苫小牧啓北 </t>
  </si>
  <si>
    <t>苫小牧啓明</t>
  </si>
  <si>
    <t>苫小牧光洋</t>
  </si>
  <si>
    <t>苫小牧沼ノ端</t>
  </si>
  <si>
    <t>苫小牧植苗</t>
  </si>
  <si>
    <t>苫小牧青翔</t>
  </si>
  <si>
    <t>苫小牧東</t>
  </si>
  <si>
    <t>苫小牧明野</t>
  </si>
  <si>
    <t>苫小牧明倫</t>
  </si>
  <si>
    <t>苫小牧勇払</t>
  </si>
  <si>
    <t>苫小牧凌雲</t>
  </si>
  <si>
    <t>苫小牧緑陵</t>
  </si>
  <si>
    <t>苫小牧和光</t>
  </si>
  <si>
    <t>むかわ穂別</t>
  </si>
  <si>
    <t>むかわ鵡川</t>
  </si>
  <si>
    <t>安平早来</t>
  </si>
  <si>
    <t>安平追分</t>
  </si>
  <si>
    <t>厚真</t>
  </si>
  <si>
    <t>厚真厚南</t>
  </si>
  <si>
    <t>白老</t>
  </si>
  <si>
    <t>白老白翔</t>
    <rPh sb="3" eb="4">
      <t>ショウ</t>
    </rPh>
    <phoneticPr fontId="15"/>
  </si>
  <si>
    <t>日高</t>
  </si>
  <si>
    <t>えりも</t>
  </si>
  <si>
    <t>浦河第一</t>
  </si>
  <si>
    <t>浦河第二</t>
  </si>
  <si>
    <t>浦河荻伏</t>
  </si>
  <si>
    <t>新ひだか三石</t>
  </si>
  <si>
    <t>新ひだか静内第三</t>
  </si>
  <si>
    <t>新ひだか静内</t>
  </si>
  <si>
    <t>新冠</t>
  </si>
  <si>
    <t>日高厚賀</t>
  </si>
  <si>
    <t>日高富川</t>
  </si>
  <si>
    <t>日高門別</t>
  </si>
  <si>
    <t>平取振内</t>
  </si>
  <si>
    <t>平取</t>
  </si>
  <si>
    <t>様似</t>
  </si>
  <si>
    <t>函館西</t>
  </si>
  <si>
    <t>函館赤川</t>
  </si>
  <si>
    <t>函館潮見</t>
  </si>
  <si>
    <t>函館宇賀の浦</t>
  </si>
  <si>
    <t>函館桔梗</t>
  </si>
  <si>
    <t>函館凌雲</t>
  </si>
  <si>
    <t>函館港</t>
  </si>
  <si>
    <t>函館光成</t>
  </si>
  <si>
    <t>函館的場</t>
  </si>
  <si>
    <t>函館深堀</t>
  </si>
  <si>
    <t>函館湯川</t>
  </si>
  <si>
    <t>函館銭亀沢</t>
  </si>
  <si>
    <t>函館戸倉</t>
  </si>
  <si>
    <t>函館亀田</t>
  </si>
  <si>
    <t>函館本通</t>
  </si>
  <si>
    <t>函館旭岡</t>
  </si>
  <si>
    <t>函館北</t>
  </si>
  <si>
    <t>北教大附属函館</t>
    <rPh sb="2" eb="3">
      <t>ダイ</t>
    </rPh>
    <phoneticPr fontId="16"/>
  </si>
  <si>
    <t>函館亀尾</t>
  </si>
  <si>
    <t>函館鱒川</t>
  </si>
  <si>
    <t>函館ラ・サール</t>
  </si>
  <si>
    <t>遺愛女子</t>
  </si>
  <si>
    <t>函館白百合学園</t>
  </si>
  <si>
    <t>函館聾</t>
  </si>
  <si>
    <t>函館潮光</t>
  </si>
  <si>
    <t>函館日新</t>
  </si>
  <si>
    <t>函館恵山</t>
  </si>
  <si>
    <t>函館椴法華</t>
  </si>
  <si>
    <t>函館尾札部</t>
  </si>
  <si>
    <t>函館臼尻</t>
  </si>
  <si>
    <t>渡島</t>
  </si>
  <si>
    <t>鹿部</t>
  </si>
  <si>
    <t>七飯</t>
  </si>
  <si>
    <t xml:space="preserve">七飯大沼 </t>
  </si>
  <si>
    <t>七飯大中山</t>
  </si>
  <si>
    <t>松前</t>
  </si>
  <si>
    <t>松前大島</t>
  </si>
  <si>
    <t>森砂原</t>
  </si>
  <si>
    <t>森</t>
  </si>
  <si>
    <t>知内</t>
  </si>
  <si>
    <t>長万部</t>
  </si>
  <si>
    <t>八雲熊石第一</t>
  </si>
  <si>
    <t>八雲熊石第二</t>
  </si>
  <si>
    <t>八雲</t>
  </si>
  <si>
    <t>八雲野田生</t>
  </si>
  <si>
    <t>八雲落部</t>
  </si>
  <si>
    <t>北斗上磯</t>
  </si>
  <si>
    <t>北斗石別</t>
  </si>
  <si>
    <t>北斗大野</t>
  </si>
  <si>
    <t>北斗浜分</t>
  </si>
  <si>
    <t>北斗茂辺地</t>
  </si>
  <si>
    <t>木古内</t>
  </si>
  <si>
    <t>檜山</t>
  </si>
  <si>
    <t>せたな瀬棚</t>
  </si>
  <si>
    <t>せたな大成</t>
  </si>
  <si>
    <t>せたな北檜山</t>
  </si>
  <si>
    <t>奥尻</t>
  </si>
  <si>
    <t>奥尻青苗</t>
  </si>
  <si>
    <t>乙部</t>
  </si>
  <si>
    <t>厚沢部館</t>
  </si>
  <si>
    <t>厚沢部</t>
  </si>
  <si>
    <t>厚沢部鶉</t>
  </si>
  <si>
    <t>江差</t>
  </si>
  <si>
    <t>江差北</t>
  </si>
  <si>
    <t>今金</t>
  </si>
  <si>
    <t>上ノ国</t>
  </si>
  <si>
    <t>旭川愛宕</t>
  </si>
  <si>
    <t>旭川</t>
  </si>
  <si>
    <t>旭川永山</t>
  </si>
  <si>
    <t>旭川永山南</t>
  </si>
  <si>
    <t>旭川啓北</t>
  </si>
  <si>
    <t>旭川光陽</t>
  </si>
  <si>
    <t>旭川広陵</t>
  </si>
  <si>
    <t>旭川江丹別</t>
  </si>
  <si>
    <t>旭川桜岡</t>
  </si>
  <si>
    <t>旭川春光台</t>
  </si>
  <si>
    <t>旭川神楽</t>
  </si>
  <si>
    <t>旭川神居</t>
  </si>
  <si>
    <t>旭川神居東</t>
  </si>
  <si>
    <t>旭川西神楽</t>
  </si>
  <si>
    <t>旭川忠和</t>
  </si>
  <si>
    <t>旭川東光</t>
  </si>
  <si>
    <t>旭川東鷹栖</t>
  </si>
  <si>
    <t>旭川東明</t>
  </si>
  <si>
    <t>旭川東陽</t>
  </si>
  <si>
    <t>旭川北星</t>
  </si>
  <si>
    <t>旭川北門</t>
  </si>
  <si>
    <t>旭川明星</t>
  </si>
  <si>
    <t>旭川嵐山</t>
  </si>
  <si>
    <t>旭川緑が丘</t>
  </si>
  <si>
    <t>旭川六合</t>
  </si>
  <si>
    <t>北教大附属旭川</t>
  </si>
  <si>
    <t>旭川聾</t>
    <rPh sb="0" eb="2">
      <t>アサヒカワ</t>
    </rPh>
    <rPh sb="2" eb="3">
      <t>ロウ</t>
    </rPh>
    <phoneticPr fontId="15"/>
  </si>
  <si>
    <t>旭川AC</t>
    <rPh sb="0" eb="2">
      <t>アサヒカワ</t>
    </rPh>
    <phoneticPr fontId="15"/>
  </si>
  <si>
    <t>愛別</t>
  </si>
  <si>
    <t>上川</t>
  </si>
  <si>
    <t>鷹栖</t>
  </si>
  <si>
    <t>東神楽</t>
  </si>
  <si>
    <t>東川</t>
  </si>
  <si>
    <t>当麻</t>
  </si>
  <si>
    <t>比布</t>
  </si>
  <si>
    <t>美瑛</t>
  </si>
  <si>
    <t>美瑛美馬牛</t>
  </si>
  <si>
    <t>美瑛明徳</t>
  </si>
  <si>
    <t>士別</t>
  </si>
  <si>
    <t>剣淵</t>
  </si>
  <si>
    <t>士別温根別</t>
  </si>
  <si>
    <t>士別南</t>
  </si>
  <si>
    <t>士別上士別</t>
  </si>
  <si>
    <t>士別多寄</t>
  </si>
  <si>
    <t>士別朝日</t>
  </si>
  <si>
    <t>幌加内</t>
  </si>
  <si>
    <t>和寒</t>
  </si>
  <si>
    <t>名寄</t>
  </si>
  <si>
    <t>音威子府</t>
  </si>
  <si>
    <t>下川</t>
  </si>
  <si>
    <t>中川</t>
  </si>
  <si>
    <t>美深仁宇布</t>
  </si>
  <si>
    <t>美深</t>
  </si>
  <si>
    <t>名寄智恵文</t>
  </si>
  <si>
    <t>名寄風連</t>
  </si>
  <si>
    <t>名寄風連日進</t>
  </si>
  <si>
    <t>名寄東</t>
  </si>
  <si>
    <t>上富良野</t>
  </si>
  <si>
    <t>占冠トマム</t>
  </si>
  <si>
    <t>占冠</t>
  </si>
  <si>
    <t>中富良野</t>
  </si>
  <si>
    <t>南富良野</t>
  </si>
  <si>
    <t>富良野樹海</t>
  </si>
  <si>
    <t>富良野西</t>
  </si>
  <si>
    <t>富良野東</t>
  </si>
  <si>
    <t>富良野布部</t>
  </si>
  <si>
    <t>富良野布礼別</t>
  </si>
  <si>
    <t>富良野麓郷</t>
  </si>
  <si>
    <t>留萌</t>
  </si>
  <si>
    <t>羽幌</t>
  </si>
  <si>
    <t>羽幌焼尻</t>
  </si>
  <si>
    <t>羽幌天売</t>
  </si>
  <si>
    <t>初山別</t>
  </si>
  <si>
    <t>小平鬼鹿</t>
  </si>
  <si>
    <t>小平</t>
  </si>
  <si>
    <t>増毛</t>
  </si>
  <si>
    <t>苫前古丹別</t>
  </si>
  <si>
    <t>苫前</t>
  </si>
  <si>
    <t>留萌港南</t>
  </si>
  <si>
    <t>留萌北光</t>
  </si>
  <si>
    <t>遠別</t>
  </si>
  <si>
    <t>天塩啓徳</t>
  </si>
  <si>
    <t>天塩</t>
  </si>
  <si>
    <t>宗谷</t>
  </si>
  <si>
    <t>猿払拓心</t>
  </si>
  <si>
    <t>枝幸歌登</t>
  </si>
  <si>
    <t>枝幸</t>
  </si>
  <si>
    <t>枝幸南</t>
  </si>
  <si>
    <t>稚内上勇知</t>
  </si>
  <si>
    <t>稚内下勇知</t>
  </si>
  <si>
    <t>稚内天北</t>
  </si>
  <si>
    <t>稚内増幌</t>
  </si>
  <si>
    <t>稚内西</t>
  </si>
  <si>
    <t>稚内宗谷</t>
  </si>
  <si>
    <t>稚内</t>
  </si>
  <si>
    <t>稚内東</t>
  </si>
  <si>
    <t>稚内南</t>
  </si>
  <si>
    <t>稚内潮見が丘</t>
  </si>
  <si>
    <t>中頓別</t>
  </si>
  <si>
    <t>浜頓別下頓別</t>
  </si>
  <si>
    <t>浜頓別</t>
  </si>
  <si>
    <t>豊富兜沼</t>
  </si>
  <si>
    <t>豊富</t>
  </si>
  <si>
    <t>幌延</t>
  </si>
  <si>
    <t>幌延問寒別</t>
  </si>
  <si>
    <t>利尻沓形</t>
  </si>
  <si>
    <t>利尻仙法志</t>
  </si>
  <si>
    <t>利尻富士鴛泊</t>
  </si>
  <si>
    <t>利尻富士鬼脇</t>
  </si>
  <si>
    <t>礼文香深</t>
  </si>
  <si>
    <t>礼文船泊</t>
  </si>
  <si>
    <t>網走</t>
  </si>
  <si>
    <t>遠軽安国</t>
  </si>
  <si>
    <t>遠軽</t>
  </si>
  <si>
    <t>遠軽丸瀬布</t>
  </si>
  <si>
    <t>遠軽生田原</t>
  </si>
  <si>
    <t>遠軽南</t>
  </si>
  <si>
    <t>遠軽白滝</t>
  </si>
  <si>
    <t>興部</t>
  </si>
  <si>
    <t>興部沙留</t>
  </si>
  <si>
    <t>訓子府</t>
  </si>
  <si>
    <t>佐呂間</t>
  </si>
  <si>
    <t>斜里知床ウトロ学校</t>
    <rPh sb="2" eb="4">
      <t>シレトコ</t>
    </rPh>
    <phoneticPr fontId="15"/>
  </si>
  <si>
    <t>斜里</t>
  </si>
  <si>
    <t>小清水</t>
  </si>
  <si>
    <t>清里</t>
  </si>
  <si>
    <t>西興部</t>
  </si>
  <si>
    <t>大空女満別</t>
  </si>
  <si>
    <t>大空東藻琴</t>
  </si>
  <si>
    <t>滝上</t>
  </si>
  <si>
    <t>置戸</t>
  </si>
  <si>
    <t>津別活汲</t>
  </si>
  <si>
    <t>津別</t>
  </si>
  <si>
    <t>美幌</t>
  </si>
  <si>
    <t>美幌北</t>
  </si>
  <si>
    <t>北見温根湯</t>
  </si>
  <si>
    <t>北見光西</t>
  </si>
  <si>
    <t>北見高栄</t>
  </si>
  <si>
    <t>北見小泉</t>
  </si>
  <si>
    <t>北見上常呂</t>
  </si>
  <si>
    <t>北見常呂</t>
  </si>
  <si>
    <t>北見仁頃</t>
  </si>
  <si>
    <t>北見瑞穂</t>
  </si>
  <si>
    <t>北見相内</t>
  </si>
  <si>
    <t>北見端野</t>
  </si>
  <si>
    <t>北見東相内</t>
  </si>
  <si>
    <t>北見東陵</t>
  </si>
  <si>
    <t>北見南</t>
  </si>
  <si>
    <t>北見北光</t>
  </si>
  <si>
    <t>北見北</t>
  </si>
  <si>
    <t>北見留辺蘂</t>
  </si>
  <si>
    <t>網走呼人</t>
  </si>
  <si>
    <t>網走第一</t>
  </si>
  <si>
    <t>網走第五</t>
  </si>
  <si>
    <t>網走第三</t>
  </si>
  <si>
    <t>網走第四</t>
  </si>
  <si>
    <t>網走第二</t>
  </si>
  <si>
    <t>紋別渚滑</t>
  </si>
  <si>
    <t>紋別上渚滑</t>
  </si>
  <si>
    <t>紋別潮見</t>
  </si>
  <si>
    <t>紋別</t>
  </si>
  <si>
    <t>湧別湖陵</t>
  </si>
  <si>
    <t>湧別上湧別</t>
  </si>
  <si>
    <t>湧別</t>
  </si>
  <si>
    <t>雄武</t>
  </si>
  <si>
    <t>全十勝</t>
  </si>
  <si>
    <t>浦幌</t>
  </si>
  <si>
    <t>浦幌上浦幌</t>
  </si>
  <si>
    <t>音更</t>
  </si>
  <si>
    <t>音更下音更</t>
  </si>
  <si>
    <t>音更共栄</t>
  </si>
  <si>
    <t>音更駒場</t>
  </si>
  <si>
    <t>音更緑南</t>
  </si>
  <si>
    <t>芽室西</t>
  </si>
  <si>
    <t>芽室</t>
  </si>
  <si>
    <t>芽室上美生</t>
  </si>
  <si>
    <t>広尾</t>
  </si>
  <si>
    <t>広尾豊似</t>
  </si>
  <si>
    <t>更別中央</t>
    <rPh sb="2" eb="4">
      <t>チュウオウ</t>
    </rPh>
    <phoneticPr fontId="15"/>
  </si>
  <si>
    <t>士幌町中央</t>
  </si>
  <si>
    <t>鹿追瓜幕</t>
  </si>
  <si>
    <t>鹿追</t>
  </si>
  <si>
    <t>上士幌</t>
  </si>
  <si>
    <t>新得屈足</t>
  </si>
  <si>
    <t>新得</t>
  </si>
  <si>
    <t>新得富村牛</t>
  </si>
  <si>
    <t>清水御影</t>
  </si>
  <si>
    <t>清水</t>
  </si>
  <si>
    <t>足寄</t>
  </si>
  <si>
    <t>帯広清川</t>
  </si>
  <si>
    <t>帯広西陵</t>
  </si>
  <si>
    <t>帯広川西</t>
  </si>
  <si>
    <t>帯広第一</t>
  </si>
  <si>
    <t>帯広第五</t>
  </si>
  <si>
    <t>帯広第三</t>
  </si>
  <si>
    <t>帯広第四</t>
  </si>
  <si>
    <t>帯広第七</t>
  </si>
  <si>
    <t>帯広第二</t>
  </si>
  <si>
    <t>帯広第八</t>
  </si>
  <si>
    <t>帯広第六</t>
  </si>
  <si>
    <t>帯広大空</t>
  </si>
  <si>
    <t>帯広南町</t>
  </si>
  <si>
    <t>帯広八千代</t>
  </si>
  <si>
    <t>帯広緑園</t>
  </si>
  <si>
    <t>大樹</t>
  </si>
  <si>
    <t>大樹尾田</t>
  </si>
  <si>
    <t>池田高島</t>
  </si>
  <si>
    <t>池田</t>
  </si>
  <si>
    <t>中札内</t>
  </si>
  <si>
    <t>豊頃</t>
  </si>
  <si>
    <t>本別仙美里</t>
  </si>
  <si>
    <t>本別</t>
  </si>
  <si>
    <t>本別勇足</t>
  </si>
  <si>
    <t>幕別糠内</t>
  </si>
  <si>
    <t>幕別札内</t>
  </si>
  <si>
    <t>幕別札内東</t>
  </si>
  <si>
    <t>幕別忠類</t>
  </si>
  <si>
    <t>幕別</t>
  </si>
  <si>
    <t>陸別</t>
  </si>
  <si>
    <t>帯広聾</t>
  </si>
  <si>
    <t>帯広翔陽</t>
  </si>
  <si>
    <t>釧路地方</t>
  </si>
  <si>
    <t>釧路阿寒湖</t>
  </si>
  <si>
    <t>釧路阿寒</t>
  </si>
  <si>
    <t>釧路共栄</t>
  </si>
  <si>
    <t>釧路景雲</t>
  </si>
  <si>
    <t>釧路桜が丘</t>
  </si>
  <si>
    <t>釧路山花</t>
  </si>
  <si>
    <t>釧路春採</t>
  </si>
  <si>
    <t>釧路青陵</t>
  </si>
  <si>
    <t>釧路大楽毛</t>
  </si>
  <si>
    <t>釧路鳥取西</t>
  </si>
  <si>
    <t>釧路鳥取</t>
  </si>
  <si>
    <t>釧路美原</t>
  </si>
  <si>
    <t>釧路幣舞</t>
  </si>
  <si>
    <t>釧路北</t>
  </si>
  <si>
    <t>釧路音別</t>
  </si>
  <si>
    <t>釧路遠矢</t>
  </si>
  <si>
    <t>釧路昆布森</t>
  </si>
  <si>
    <t>釧路富原</t>
  </si>
  <si>
    <t>釧路別保</t>
  </si>
  <si>
    <t>厚岸</t>
  </si>
  <si>
    <t>厚岸高知</t>
  </si>
  <si>
    <t>厚岸真龍</t>
  </si>
  <si>
    <t>厚岸太田</t>
  </si>
  <si>
    <t>厚岸片無去</t>
  </si>
  <si>
    <t>鶴居</t>
  </si>
  <si>
    <t>鶴居幌呂</t>
  </si>
  <si>
    <t>弟子屈川湯</t>
  </si>
  <si>
    <t>弟子屈</t>
  </si>
  <si>
    <t>白糠庶路</t>
  </si>
  <si>
    <t>白糠茶路</t>
  </si>
  <si>
    <t>白糠</t>
  </si>
  <si>
    <t>標茶阿歴内</t>
  </si>
  <si>
    <t>標茶磯分内</t>
  </si>
  <si>
    <t>標茶久著呂中央</t>
  </si>
  <si>
    <t>標茶中御卒別</t>
  </si>
  <si>
    <t>標茶中茶安別</t>
  </si>
  <si>
    <t>標茶塘路</t>
  </si>
  <si>
    <t>標茶虹別</t>
  </si>
  <si>
    <t>標茶</t>
  </si>
  <si>
    <t>浜中散布</t>
  </si>
  <si>
    <t>浜中姉別南</t>
  </si>
  <si>
    <t>浜中茶内</t>
  </si>
  <si>
    <t>浜中</t>
  </si>
  <si>
    <t>浜中霧多布</t>
  </si>
  <si>
    <t>北教大附属釧路</t>
  </si>
  <si>
    <t>武修館</t>
  </si>
  <si>
    <t>釧路聾</t>
  </si>
  <si>
    <t>根室</t>
  </si>
  <si>
    <t>根室海星</t>
  </si>
  <si>
    <t>根室啓雲</t>
  </si>
  <si>
    <t>根室光洋</t>
  </si>
  <si>
    <t>根室厚床</t>
  </si>
  <si>
    <t>根室歯舞</t>
  </si>
  <si>
    <t>根室柏陵</t>
  </si>
  <si>
    <t>根室落石</t>
  </si>
  <si>
    <t>中標津計根別</t>
  </si>
  <si>
    <t>中標津広陵</t>
  </si>
  <si>
    <t>中標津</t>
  </si>
  <si>
    <t>中標津武佐</t>
  </si>
  <si>
    <t>標津薫別</t>
  </si>
  <si>
    <t>標津古多糠</t>
  </si>
  <si>
    <t>標津川北</t>
  </si>
  <si>
    <t>標津</t>
  </si>
  <si>
    <t>別海上春別</t>
  </si>
  <si>
    <t>別海上西春別</t>
  </si>
  <si>
    <t>別海上風連</t>
  </si>
  <si>
    <t>別海西春別</t>
  </si>
  <si>
    <t>別海中春別</t>
  </si>
  <si>
    <t>別海中西別</t>
  </si>
  <si>
    <t>別海中央</t>
  </si>
  <si>
    <t>別海</t>
  </si>
  <si>
    <t>別海野付</t>
  </si>
  <si>
    <t>羅臼春松</t>
  </si>
  <si>
    <t>羅臼</t>
  </si>
  <si>
    <t>コード</t>
    <phoneticPr fontId="2"/>
  </si>
  <si>
    <t>ﾌﾘｶﾞﾅ</t>
    <phoneticPr fontId="2"/>
  </si>
  <si>
    <t>監督名</t>
    <rPh sb="0" eb="2">
      <t>カントク</t>
    </rPh>
    <rPh sb="2" eb="3">
      <t>メイ</t>
    </rPh>
    <phoneticPr fontId="2"/>
  </si>
  <si>
    <t>男子</t>
    <rPh sb="0" eb="2">
      <t>ダンシ</t>
    </rPh>
    <phoneticPr fontId="2"/>
  </si>
  <si>
    <t>女子</t>
    <rPh sb="0" eb="2">
      <t>ジョシ</t>
    </rPh>
    <phoneticPr fontId="2"/>
  </si>
  <si>
    <t>上川南部</t>
    <rPh sb="0" eb="2">
      <t>カミカワ</t>
    </rPh>
    <rPh sb="2" eb="4">
      <t>ナンブ</t>
    </rPh>
    <phoneticPr fontId="2"/>
  </si>
  <si>
    <t>上川北部</t>
    <rPh sb="0" eb="2">
      <t>カミカワ</t>
    </rPh>
    <rPh sb="2" eb="4">
      <t>ホクブ</t>
    </rPh>
    <phoneticPr fontId="2"/>
  </si>
  <si>
    <t>北見市立常呂中学校</t>
    <rPh sb="0" eb="4">
      <t>キタミシリツ</t>
    </rPh>
    <rPh sb="4" eb="6">
      <t>トコロ</t>
    </rPh>
    <rPh sb="6" eb="9">
      <t>チュウガッコウ</t>
    </rPh>
    <phoneticPr fontId="2"/>
  </si>
  <si>
    <t>北見常呂</t>
    <rPh sb="0" eb="2">
      <t>キタミ</t>
    </rPh>
    <rPh sb="2" eb="4">
      <t>トコロ</t>
    </rPh>
    <phoneticPr fontId="2"/>
  </si>
  <si>
    <t>ｵﾎｰﾂｸ</t>
  </si>
  <si>
    <t>北見市</t>
    <rPh sb="0" eb="3">
      <t>キタミシ</t>
    </rPh>
    <phoneticPr fontId="2"/>
  </si>
  <si>
    <t>常呂　太郎</t>
    <rPh sb="0" eb="2">
      <t>トコロ</t>
    </rPh>
    <rPh sb="3" eb="5">
      <t>タロウ</t>
    </rPh>
    <phoneticPr fontId="46"/>
  </si>
  <si>
    <t>ﾄｺﾛ ﾀﾛｳ</t>
    <phoneticPr fontId="46"/>
  </si>
  <si>
    <t>オホーツク</t>
    <phoneticPr fontId="2"/>
  </si>
  <si>
    <t>義務教育学校</t>
    <rPh sb="0" eb="4">
      <t>ギムキョウイク</t>
    </rPh>
    <rPh sb="4" eb="6">
      <t>ガッコウ</t>
    </rPh>
    <phoneticPr fontId="2"/>
  </si>
  <si>
    <t>マーシャル</t>
  </si>
  <si>
    <t>通信大会</t>
    <rPh sb="0" eb="2">
      <t>ツウシン</t>
    </rPh>
    <rPh sb="2" eb="4">
      <t>タイカイ</t>
    </rPh>
    <phoneticPr fontId="2"/>
  </si>
  <si>
    <t>地区大会</t>
    <rPh sb="0" eb="2">
      <t>チク</t>
    </rPh>
    <rPh sb="2" eb="4">
      <t>タイカイ</t>
    </rPh>
    <phoneticPr fontId="2"/>
  </si>
  <si>
    <t>名</t>
    <rPh sb="0" eb="1">
      <t>メイ</t>
    </rPh>
    <phoneticPr fontId="2"/>
  </si>
  <si>
    <t>姓</t>
    <rPh sb="0" eb="1">
      <t>セイ</t>
    </rPh>
    <phoneticPr fontId="2"/>
  </si>
  <si>
    <t>月</t>
    <rPh sb="0" eb="1">
      <t>ツキ</t>
    </rPh>
    <phoneticPr fontId="2"/>
  </si>
  <si>
    <t>日</t>
    <rPh sb="0" eb="1">
      <t>ニチ</t>
    </rPh>
    <phoneticPr fontId="2"/>
  </si>
  <si>
    <t>申込種目①</t>
    <rPh sb="0" eb="2">
      <t>モウシコミ</t>
    </rPh>
    <rPh sb="2" eb="4">
      <t>シュモク</t>
    </rPh>
    <phoneticPr fontId="2"/>
  </si>
  <si>
    <t>申込種目②</t>
    <rPh sb="0" eb="2">
      <t>モウシコミ</t>
    </rPh>
    <rPh sb="2" eb="4">
      <t>シュモク</t>
    </rPh>
    <phoneticPr fontId="2"/>
  </si>
  <si>
    <t>西暦</t>
    <rPh sb="0" eb="2">
      <t>セイレキ</t>
    </rPh>
    <phoneticPr fontId="2"/>
  </si>
  <si>
    <t>生年月日</t>
    <rPh sb="0" eb="2">
      <t>セイネン</t>
    </rPh>
    <rPh sb="2" eb="4">
      <t>ガッピ</t>
    </rPh>
    <phoneticPr fontId="2"/>
  </si>
  <si>
    <t>№</t>
    <phoneticPr fontId="2"/>
  </si>
  <si>
    <t>女子</t>
    <rPh sb="0" eb="2">
      <t>ジョシ</t>
    </rPh>
    <phoneticPr fontId="2"/>
  </si>
  <si>
    <t>リレーのみ</t>
    <phoneticPr fontId="2"/>
  </si>
  <si>
    <t>リレー</t>
    <phoneticPr fontId="2"/>
  </si>
  <si>
    <t>参加料</t>
    <rPh sb="0" eb="3">
      <t>サンカリョウ</t>
    </rPh>
    <phoneticPr fontId="2"/>
  </si>
  <si>
    <t>陸協</t>
    <rPh sb="0" eb="2">
      <t>リッキョウ</t>
    </rPh>
    <phoneticPr fontId="2"/>
  </si>
  <si>
    <t>審判可能日</t>
    <rPh sb="0" eb="2">
      <t>シンパン</t>
    </rPh>
    <rPh sb="2" eb="5">
      <t>カノウビ</t>
    </rPh>
    <phoneticPr fontId="2"/>
  </si>
  <si>
    <t>出発</t>
    <rPh sb="0" eb="2">
      <t>シュッパツ</t>
    </rPh>
    <phoneticPr fontId="2"/>
  </si>
  <si>
    <t>全日</t>
    <rPh sb="0" eb="2">
      <t>ゼンジツ</t>
    </rPh>
    <phoneticPr fontId="2"/>
  </si>
  <si>
    <t>26日</t>
    <rPh sb="2" eb="3">
      <t>ニチ</t>
    </rPh>
    <phoneticPr fontId="2"/>
  </si>
  <si>
    <t>27日</t>
    <rPh sb="2" eb="3">
      <t>ニチ</t>
    </rPh>
    <phoneticPr fontId="2"/>
  </si>
  <si>
    <t>26,27日</t>
    <rPh sb="5" eb="6">
      <t>ニチ</t>
    </rPh>
    <phoneticPr fontId="2"/>
  </si>
  <si>
    <t>審判可能日</t>
    <rPh sb="0" eb="5">
      <t>シンパンカノウビ</t>
    </rPh>
    <phoneticPr fontId="2"/>
  </si>
  <si>
    <t>肩書き</t>
    <rPh sb="0" eb="2">
      <t>カタガ</t>
    </rPh>
    <phoneticPr fontId="2"/>
  </si>
  <si>
    <t>代表</t>
    <rPh sb="0" eb="2">
      <t>ダイヒョウ</t>
    </rPh>
    <phoneticPr fontId="2"/>
  </si>
  <si>
    <t>スターター</t>
  </si>
  <si>
    <t>アナウンサー</t>
  </si>
  <si>
    <t>記録情報</t>
    <rPh sb="0" eb="2">
      <t>キロク</t>
    </rPh>
    <rPh sb="2" eb="4">
      <t>ジョウホウ</t>
    </rPh>
    <phoneticPr fontId="2"/>
  </si>
  <si>
    <t>監察</t>
    <rPh sb="0" eb="2">
      <t>カンサツ</t>
    </rPh>
    <phoneticPr fontId="17"/>
  </si>
  <si>
    <t>競技者</t>
    <rPh sb="0" eb="2">
      <t>キョウギ</t>
    </rPh>
    <rPh sb="2" eb="3">
      <t>シャ</t>
    </rPh>
    <phoneticPr fontId="18"/>
  </si>
  <si>
    <t>写真判定</t>
    <rPh sb="0" eb="2">
      <t>シャシン</t>
    </rPh>
    <rPh sb="2" eb="4">
      <t>ハンテイ</t>
    </rPh>
    <phoneticPr fontId="17"/>
  </si>
  <si>
    <t>周回</t>
    <rPh sb="0" eb="2">
      <t>シュウカイ</t>
    </rPh>
    <phoneticPr fontId="17"/>
  </si>
  <si>
    <t>跳躍（幅）</t>
    <rPh sb="0" eb="2">
      <t>チョウヤク</t>
    </rPh>
    <rPh sb="3" eb="4">
      <t>ハバ</t>
    </rPh>
    <phoneticPr fontId="17"/>
  </si>
  <si>
    <t>跳躍（高）</t>
    <rPh sb="0" eb="2">
      <t>チョウヤク</t>
    </rPh>
    <phoneticPr fontId="17"/>
  </si>
  <si>
    <t>跳躍（棒）</t>
    <rPh sb="0" eb="2">
      <t>チョウヤク</t>
    </rPh>
    <rPh sb="3" eb="4">
      <t>ボウ</t>
    </rPh>
    <phoneticPr fontId="17"/>
  </si>
  <si>
    <t>投擲</t>
    <rPh sb="0" eb="2">
      <t>トウテキ</t>
    </rPh>
    <phoneticPr fontId="17"/>
  </si>
  <si>
    <t>風力</t>
    <rPh sb="0" eb="2">
      <t>フウリョク</t>
    </rPh>
    <phoneticPr fontId="17"/>
  </si>
  <si>
    <t>用器具</t>
    <rPh sb="0" eb="1">
      <t>ヨウ</t>
    </rPh>
    <rPh sb="1" eb="3">
      <t>キグ</t>
    </rPh>
    <phoneticPr fontId="17"/>
  </si>
  <si>
    <t>一任</t>
    <rPh sb="0" eb="2">
      <t>イチニン</t>
    </rPh>
    <phoneticPr fontId="2"/>
  </si>
  <si>
    <t>チーム名</t>
    <rPh sb="3" eb="4">
      <t>メイ</t>
    </rPh>
    <phoneticPr fontId="2"/>
  </si>
  <si>
    <t>ﾌﾘｶﾞﾅ</t>
    <phoneticPr fontId="2"/>
  </si>
  <si>
    <t>中体連</t>
    <rPh sb="0" eb="3">
      <t>チュウタイレン</t>
    </rPh>
    <phoneticPr fontId="2"/>
  </si>
  <si>
    <t>市町村</t>
    <rPh sb="0" eb="3">
      <t>シチョウソン</t>
    </rPh>
    <phoneticPr fontId="2"/>
  </si>
  <si>
    <t>（チーム名）</t>
    <rPh sb="4" eb="5">
      <t>メイ</t>
    </rPh>
    <phoneticPr fontId="2"/>
  </si>
  <si>
    <t>（肩書き）</t>
    <rPh sb="1" eb="3">
      <t>カタガ</t>
    </rPh>
    <phoneticPr fontId="2"/>
  </si>
  <si>
    <t>（　代　表　者　名　)</t>
    <rPh sb="2" eb="3">
      <t>ダイ</t>
    </rPh>
    <rPh sb="4" eb="5">
      <t>オモテ</t>
    </rPh>
    <rPh sb="6" eb="7">
      <t>シャ</t>
    </rPh>
    <rPh sb="8" eb="9">
      <t>メイ</t>
    </rPh>
    <phoneticPr fontId="2"/>
  </si>
  <si>
    <t>印</t>
    <rPh sb="0" eb="1">
      <t>イン</t>
    </rPh>
    <phoneticPr fontId="2"/>
  </si>
  <si>
    <t>（クラブ）</t>
    <phoneticPr fontId="2"/>
  </si>
  <si>
    <t>陸協</t>
    <rPh sb="0" eb="2">
      <t>リッキョウ</t>
    </rPh>
    <phoneticPr fontId="2"/>
  </si>
  <si>
    <t>中体連</t>
    <rPh sb="0" eb="3">
      <t>チュウタイレン</t>
    </rPh>
    <phoneticPr fontId="2"/>
  </si>
  <si>
    <t>上川南部</t>
    <rPh sb="2" eb="4">
      <t>ナンブ</t>
    </rPh>
    <phoneticPr fontId="2"/>
  </si>
  <si>
    <t>上川北部</t>
    <rPh sb="2" eb="4">
      <t>ホクブ</t>
    </rPh>
    <phoneticPr fontId="2"/>
  </si>
  <si>
    <t>西胆振</t>
    <rPh sb="0" eb="1">
      <t>ニシ</t>
    </rPh>
    <rPh sb="1" eb="3">
      <t>イブリ</t>
    </rPh>
    <phoneticPr fontId="2"/>
  </si>
  <si>
    <t>東胆振</t>
    <rPh sb="0" eb="1">
      <t>ヒガシ</t>
    </rPh>
    <rPh sb="1" eb="3">
      <t>イブリ</t>
    </rPh>
    <phoneticPr fontId="2"/>
  </si>
  <si>
    <t>函館</t>
    <phoneticPr fontId="2"/>
  </si>
  <si>
    <t>分類</t>
    <rPh sb="0" eb="2">
      <t>ブンルイ</t>
    </rPh>
    <phoneticPr fontId="2"/>
  </si>
  <si>
    <t>チーム</t>
    <phoneticPr fontId="2"/>
  </si>
  <si>
    <t>コード</t>
    <phoneticPr fontId="2"/>
  </si>
  <si>
    <t>旭川中央</t>
    <rPh sb="2" eb="4">
      <t>チュウオウ</t>
    </rPh>
    <phoneticPr fontId="2"/>
  </si>
  <si>
    <t>旭川</t>
    <phoneticPr fontId="2"/>
  </si>
  <si>
    <t>競技①</t>
    <rPh sb="0" eb="2">
      <t>キョウギ</t>
    </rPh>
    <phoneticPr fontId="2"/>
  </si>
  <si>
    <t>競技者</t>
    <rPh sb="0" eb="3">
      <t>キョウギシャ</t>
    </rPh>
    <phoneticPr fontId="2"/>
  </si>
  <si>
    <t>競技②</t>
    <rPh sb="0" eb="2">
      <t>キョウギ</t>
    </rPh>
    <phoneticPr fontId="2"/>
  </si>
  <si>
    <t>記録</t>
    <rPh sb="0" eb="2">
      <t>キロク</t>
    </rPh>
    <phoneticPr fontId="2"/>
  </si>
  <si>
    <t>中学男子100m</t>
  </si>
  <si>
    <t>中学男子200m</t>
  </si>
  <si>
    <t>中学男子400m</t>
  </si>
  <si>
    <t>中学男子800m</t>
  </si>
  <si>
    <t>中学男子1500m</t>
  </si>
  <si>
    <t>中学男子3000m</t>
  </si>
  <si>
    <t>中学男子110mH(0.914m)</t>
  </si>
  <si>
    <t>中学男子4X100mR</t>
  </si>
  <si>
    <t>中学男子走高跳</t>
  </si>
  <si>
    <t>中学男子棒高跳</t>
  </si>
  <si>
    <t>中学男子走幅跳</t>
  </si>
  <si>
    <t>中学男子砲丸投(5.000kg)</t>
  </si>
  <si>
    <t>中学男子四種競技</t>
  </si>
  <si>
    <t>中学女子100m</t>
  </si>
  <si>
    <t>中学女子200m</t>
  </si>
  <si>
    <t>中学女子800m</t>
  </si>
  <si>
    <t>中学女子1500m</t>
  </si>
  <si>
    <t>中学女子100mH(0.762m)</t>
  </si>
  <si>
    <t>中学女子4X100mR</t>
  </si>
  <si>
    <t>中学女子走高跳</t>
  </si>
  <si>
    <t>中学女子走幅跳</t>
  </si>
  <si>
    <t>中学女子砲丸投(2.721kg)</t>
  </si>
  <si>
    <t>中学女子四種競技</t>
  </si>
  <si>
    <t>正式名称</t>
    <rPh sb="0" eb="4">
      <t>セイシキメイショウ</t>
    </rPh>
    <phoneticPr fontId="2"/>
  </si>
  <si>
    <t>全国受付</t>
    <rPh sb="0" eb="2">
      <t>ゼンコク</t>
    </rPh>
    <rPh sb="2" eb="4">
      <t>ウケツケ</t>
    </rPh>
    <phoneticPr fontId="17"/>
  </si>
  <si>
    <t>性別
ｺｰﾄﾞ</t>
    <rPh sb="0" eb="2">
      <t>セイベツ</t>
    </rPh>
    <phoneticPr fontId="2"/>
  </si>
  <si>
    <t>性
別</t>
    <phoneticPr fontId="2"/>
  </si>
  <si>
    <t>J1</t>
    <phoneticPr fontId="2"/>
  </si>
  <si>
    <t>J2</t>
    <phoneticPr fontId="2"/>
  </si>
  <si>
    <t>J3</t>
    <phoneticPr fontId="2"/>
  </si>
  <si>
    <t>競技
ｺｰﾄﾞ</t>
    <rPh sb="0" eb="2">
      <t>キョウギ</t>
    </rPh>
    <phoneticPr fontId="2"/>
  </si>
  <si>
    <t>リレー</t>
    <phoneticPr fontId="2"/>
  </si>
  <si>
    <t>所属
ｺｰﾄﾞ</t>
    <rPh sb="0" eb="1">
      <t>ショ</t>
    </rPh>
    <rPh sb="1" eb="2">
      <t>ゾク</t>
    </rPh>
    <phoneticPr fontId="2"/>
  </si>
  <si>
    <t>個人
所属地</t>
    <rPh sb="0" eb="2">
      <t>コジン</t>
    </rPh>
    <rPh sb="3" eb="5">
      <t>ショゾク</t>
    </rPh>
    <rPh sb="5" eb="6">
      <t>チ</t>
    </rPh>
    <phoneticPr fontId="2"/>
  </si>
  <si>
    <t>ベスト
記録</t>
    <rPh sb="4" eb="6">
      <t>キロク</t>
    </rPh>
    <phoneticPr fontId="2"/>
  </si>
  <si>
    <t>◇NANS入力データ</t>
    <rPh sb="5" eb="7">
      <t>ニュウリョク</t>
    </rPh>
    <phoneticPr fontId="2"/>
  </si>
  <si>
    <t>（クラブチーム）</t>
    <phoneticPr fontId="2"/>
  </si>
  <si>
    <t>緊急
連絡先</t>
    <rPh sb="0" eb="2">
      <t>キンキュウ</t>
    </rPh>
    <rPh sb="3" eb="6">
      <t>レンラクサキ</t>
    </rPh>
    <phoneticPr fontId="2"/>
  </si>
  <si>
    <t>審判員氏名</t>
  </si>
  <si>
    <t>希望1</t>
  </si>
  <si>
    <t>希望2</t>
  </si>
  <si>
    <t>保険</t>
  </si>
  <si>
    <t>資格</t>
  </si>
  <si>
    <t>審判
可能日</t>
    <phoneticPr fontId="2"/>
  </si>
  <si>
    <t>名前</t>
    <rPh sb="0" eb="2">
      <t>ナマエ</t>
    </rPh>
    <phoneticPr fontId="2"/>
  </si>
  <si>
    <t>フリガナ</t>
    <phoneticPr fontId="2"/>
  </si>
  <si>
    <t>中体連</t>
    <rPh sb="0" eb="3">
      <t>チュウタイレン</t>
    </rPh>
    <phoneticPr fontId="2"/>
  </si>
  <si>
    <t>チーム</t>
    <phoneticPr fontId="2"/>
  </si>
  <si>
    <t>点数</t>
    <rPh sb="0" eb="2">
      <t>テンスウ</t>
    </rPh>
    <phoneticPr fontId="2"/>
  </si>
  <si>
    <t>①</t>
    <phoneticPr fontId="2"/>
  </si>
  <si>
    <t>風</t>
    <rPh sb="0" eb="1">
      <t>カゼ</t>
    </rPh>
    <phoneticPr fontId="2"/>
  </si>
  <si>
    <t>②</t>
    <phoneticPr fontId="2"/>
  </si>
  <si>
    <t>③</t>
    <phoneticPr fontId="2"/>
  </si>
  <si>
    <t>④</t>
    <phoneticPr fontId="2"/>
  </si>
  <si>
    <t>チーム名</t>
    <rPh sb="3" eb="4">
      <t>メイ</t>
    </rPh>
    <phoneticPr fontId="46"/>
  </si>
  <si>
    <t>学年</t>
    <rPh sb="0" eb="2">
      <t>ガクネン</t>
    </rPh>
    <phoneticPr fontId="2"/>
  </si>
  <si>
    <t>申込書は，大会参加申込時に同封するか，下記宛に送付してください。</t>
    <rPh sb="0" eb="3">
      <t>モウシコミショ</t>
    </rPh>
    <rPh sb="5" eb="7">
      <t>タイカイ</t>
    </rPh>
    <rPh sb="7" eb="9">
      <t>サンカ</t>
    </rPh>
    <rPh sb="9" eb="10">
      <t>モウ</t>
    </rPh>
    <rPh sb="10" eb="11">
      <t>コ</t>
    </rPh>
    <rPh sb="11" eb="12">
      <t>ジ</t>
    </rPh>
    <rPh sb="13" eb="15">
      <t>ドウフウ</t>
    </rPh>
    <rPh sb="19" eb="21">
      <t>カキ</t>
    </rPh>
    <rPh sb="21" eb="22">
      <t>アテ</t>
    </rPh>
    <rPh sb="23" eb="25">
      <t>ソウフ</t>
    </rPh>
    <phoneticPr fontId="2"/>
  </si>
  <si>
    <t>参加申込書　記入注意事項</t>
    <rPh sb="0" eb="2">
      <t>サンカ</t>
    </rPh>
    <rPh sb="2" eb="4">
      <t>モウシコミ</t>
    </rPh>
    <rPh sb="4" eb="5">
      <t>ショ</t>
    </rPh>
    <rPh sb="6" eb="8">
      <t>キニュウ</t>
    </rPh>
    <rPh sb="8" eb="10">
      <t>チュウイ</t>
    </rPh>
    <rPh sb="10" eb="12">
      <t>ジコウ</t>
    </rPh>
    <phoneticPr fontId="2"/>
  </si>
  <si>
    <t>北海道中学校陸上競技大会</t>
    <phoneticPr fontId="2"/>
  </si>
  <si>
    <t>　　3000mの場合，「09.10.11」のように，「9」 の前に「0」を入力する。</t>
    <phoneticPr fontId="2"/>
  </si>
  <si>
    <t>　　砲丸投の場合も「09m55」のように，「0」の前に「0」を入力する。</t>
    <phoneticPr fontId="2"/>
  </si>
  <si>
    <r>
      <t>☆ファイル名は</t>
    </r>
    <r>
      <rPr>
        <sz val="11"/>
        <color rgb="FFFF0000"/>
        <rFont val="ＭＳ Ｐゴシック"/>
        <family val="3"/>
        <charset val="128"/>
      </rPr>
      <t>『○○中』『クラブ名』　（</t>
    </r>
    <r>
      <rPr>
        <sz val="11"/>
        <rFont val="ＭＳ Ｐゴシック"/>
        <family val="3"/>
        <charset val="128"/>
      </rPr>
      <t>○○は</t>
    </r>
    <r>
      <rPr>
        <sz val="11"/>
        <color rgb="FFFF0000"/>
        <rFont val="ＭＳ Ｐゴシック"/>
        <family val="3"/>
        <charset val="128"/>
      </rPr>
      <t>参加申込書のチーム名）</t>
    </r>
    <r>
      <rPr>
        <sz val="11"/>
        <rFont val="ＭＳ Ｐゴシック"/>
        <family val="3"/>
        <charset val="128"/>
      </rPr>
      <t>とし，保存する。</t>
    </r>
    <rPh sb="5" eb="6">
      <t>メイ</t>
    </rPh>
    <rPh sb="10" eb="11">
      <t>チュウ</t>
    </rPh>
    <rPh sb="16" eb="17">
      <t>メイ</t>
    </rPh>
    <rPh sb="23" eb="25">
      <t>サンカ</t>
    </rPh>
    <rPh sb="25" eb="28">
      <t>モウシコミショ</t>
    </rPh>
    <rPh sb="32" eb="33">
      <t>メイ</t>
    </rPh>
    <rPh sb="34" eb="35">
      <t>ガクメイ</t>
    </rPh>
    <rPh sb="37" eb="39">
      <t>ホゾン</t>
    </rPh>
    <phoneticPr fontId="2"/>
  </si>
  <si>
    <t>チーム名（学校のみ）</t>
    <rPh sb="3" eb="4">
      <t>メイ</t>
    </rPh>
    <rPh sb="5" eb="7">
      <t>ガッコウ</t>
    </rPh>
    <phoneticPr fontId="2"/>
  </si>
  <si>
    <t>（１）ドロップダウンリストから選択する。クラブチームはJ1，J2，J3のように入力する。</t>
    <rPh sb="15" eb="17">
      <t>センタク</t>
    </rPh>
    <rPh sb="39" eb="41">
      <t>ニュウリョク</t>
    </rPh>
    <phoneticPr fontId="2"/>
  </si>
  <si>
    <r>
      <t>※黄色の枠内は，自動計算されるようになっています。個票は，</t>
    </r>
    <r>
      <rPr>
        <b/>
        <sz val="10"/>
        <color rgb="FF002060"/>
        <rFont val="ＭＳ Ｐゴシック"/>
        <family val="3"/>
        <charset val="128"/>
      </rPr>
      <t>フィールドもピリオド「．」</t>
    </r>
    <r>
      <rPr>
        <sz val="10"/>
        <color rgb="FFFF0000"/>
        <rFont val="ＭＳ Ｐゴシック"/>
        <family val="3"/>
        <charset val="128"/>
      </rPr>
      <t>で入力してください</t>
    </r>
    <rPh sb="1" eb="3">
      <t>キイロ</t>
    </rPh>
    <rPh sb="4" eb="6">
      <t>ワクナイ</t>
    </rPh>
    <rPh sb="8" eb="10">
      <t>ジドウ</t>
    </rPh>
    <rPh sb="10" eb="12">
      <t>ケイサン</t>
    </rPh>
    <rPh sb="25" eb="27">
      <t>コヒョウ</t>
    </rPh>
    <rPh sb="43" eb="45">
      <t>ニュウリョク</t>
    </rPh>
    <phoneticPr fontId="2"/>
  </si>
  <si>
    <t>◇受付・総括申込データ</t>
    <rPh sb="1" eb="3">
      <t>ウケツケ</t>
    </rPh>
    <rPh sb="4" eb="6">
      <t>ソウカツ</t>
    </rPh>
    <rPh sb="6" eb="8">
      <t>モウシコミ</t>
    </rPh>
    <phoneticPr fontId="2"/>
  </si>
  <si>
    <t>◇四種ﾗﾝｷﾝｸﾞ用</t>
    <rPh sb="1" eb="3">
      <t>ヨンシュ</t>
    </rPh>
    <rPh sb="9" eb="10">
      <t>ヨウ</t>
    </rPh>
    <phoneticPr fontId="2"/>
  </si>
  <si>
    <t>◇審判集約</t>
    <rPh sb="1" eb="3">
      <t>シンパン</t>
    </rPh>
    <rPh sb="3" eb="5">
      <t>シュウヤク</t>
    </rPh>
    <phoneticPr fontId="2"/>
  </si>
  <si>
    <t>AAA</t>
  </si>
  <si>
    <t>C-3</t>
  </si>
  <si>
    <t>TONDEN.AC</t>
  </si>
  <si>
    <t>札幌JRC</t>
    <rPh sb="0" eb="2">
      <t>サッポロ</t>
    </rPh>
    <phoneticPr fontId="1"/>
  </si>
  <si>
    <t>札幌ジュニアアスリートクラブ</t>
    <rPh sb="0" eb="2">
      <t>サッポロ</t>
    </rPh>
    <phoneticPr fontId="1"/>
  </si>
  <si>
    <t>新札幌陸上クラブ</t>
    <rPh sb="0" eb="5">
      <t>シンサッポロリクジョウ</t>
    </rPh>
    <phoneticPr fontId="1"/>
  </si>
  <si>
    <t>渡辺陸上クラブ</t>
    <rPh sb="0" eb="2">
      <t>ワタナベ</t>
    </rPh>
    <rPh sb="2" eb="4">
      <t>リクジョウ</t>
    </rPh>
    <phoneticPr fontId="1"/>
  </si>
  <si>
    <t>ヴェイツ石狩</t>
    <rPh sb="4" eb="6">
      <t>イシカリ</t>
    </rPh>
    <phoneticPr fontId="1"/>
  </si>
  <si>
    <t>ハイテクACアカデミー</t>
  </si>
  <si>
    <t>小樽A・J・C</t>
    <rPh sb="0" eb="2">
      <t>オタル</t>
    </rPh>
    <phoneticPr fontId="1"/>
  </si>
  <si>
    <t>小樽</t>
    <phoneticPr fontId="2"/>
  </si>
  <si>
    <t>枝幸陸上クラブ</t>
    <rPh sb="0" eb="2">
      <t>エサシ</t>
    </rPh>
    <rPh sb="2" eb="4">
      <t>リクジョウ</t>
    </rPh>
    <phoneticPr fontId="1"/>
  </si>
  <si>
    <t>RyukokuAC</t>
  </si>
  <si>
    <t>ふらのジュニア陸上クラブ</t>
    <rPh sb="7" eb="9">
      <t>リクジョウ</t>
    </rPh>
    <phoneticPr fontId="75"/>
  </si>
  <si>
    <t>RyukokuAC</t>
    <phoneticPr fontId="75"/>
  </si>
  <si>
    <t>CRS</t>
  </si>
  <si>
    <t>NASS</t>
  </si>
  <si>
    <t>函館</t>
  </si>
  <si>
    <t>岩見沢陸上クラブ</t>
    <rPh sb="0" eb="3">
      <t>イワミザワ</t>
    </rPh>
    <rPh sb="3" eb="5">
      <t>リクジョウ</t>
    </rPh>
    <phoneticPr fontId="1"/>
  </si>
  <si>
    <t>深川陸上クラブ</t>
    <rPh sb="0" eb="2">
      <t>フカガワ</t>
    </rPh>
    <rPh sb="2" eb="4">
      <t>リクジョウ</t>
    </rPh>
    <phoneticPr fontId="1"/>
  </si>
  <si>
    <t>室蘭JHC</t>
    <rPh sb="0" eb="2">
      <t>ムロラン</t>
    </rPh>
    <phoneticPr fontId="1"/>
  </si>
  <si>
    <t>沼ノ端RSC</t>
    <rPh sb="0" eb="1">
      <t>ヌマ</t>
    </rPh>
    <rPh sb="2" eb="3">
      <t>ハタ</t>
    </rPh>
    <phoneticPr fontId="1"/>
  </si>
  <si>
    <t>Mac Atlete Club</t>
    <phoneticPr fontId="2"/>
  </si>
  <si>
    <t>十勝アスリートクラブ</t>
    <rPh sb="0" eb="2">
      <t>トカチ</t>
    </rPh>
    <phoneticPr fontId="1"/>
  </si>
  <si>
    <t>SHC釧路</t>
    <rPh sb="3" eb="5">
      <t>クシロ</t>
    </rPh>
    <phoneticPr fontId="1"/>
  </si>
  <si>
    <t>番組編成</t>
    <rPh sb="0" eb="4">
      <t>バングミヘンセイ</t>
    </rPh>
    <phoneticPr fontId="2"/>
  </si>
  <si>
    <t>市町村名をつけて入力する。　例：　｢釧路市」　「釧路町」など</t>
    <rPh sb="0" eb="3">
      <t>シチョウソン</t>
    </rPh>
    <rPh sb="3" eb="4">
      <t>メイ</t>
    </rPh>
    <rPh sb="8" eb="10">
      <t>ニュウリョク</t>
    </rPh>
    <rPh sb="14" eb="15">
      <t>レイ</t>
    </rPh>
    <rPh sb="18" eb="20">
      <t>クシロ</t>
    </rPh>
    <rPh sb="20" eb="21">
      <t>シ</t>
    </rPh>
    <rPh sb="24" eb="26">
      <t>クシロ</t>
    </rPh>
    <rPh sb="26" eb="27">
      <t>チョウ</t>
    </rPh>
    <phoneticPr fontId="2"/>
  </si>
  <si>
    <t>　◎　いずれも当日販売しますが，数に限りがありますので事前申込をお勧めします。</t>
    <rPh sb="7" eb="9">
      <t>トウジツ</t>
    </rPh>
    <rPh sb="9" eb="11">
      <t>ハンバイ</t>
    </rPh>
    <rPh sb="16" eb="17">
      <t>カズ</t>
    </rPh>
    <rPh sb="18" eb="19">
      <t>カギ</t>
    </rPh>
    <rPh sb="27" eb="29">
      <t>ジゼン</t>
    </rPh>
    <rPh sb="29" eb="30">
      <t>モウ</t>
    </rPh>
    <rPh sb="30" eb="31">
      <t>コ</t>
    </rPh>
    <rPh sb="33" eb="34">
      <t>スス</t>
    </rPh>
    <phoneticPr fontId="2"/>
  </si>
  <si>
    <t>小樽北陵</t>
    <rPh sb="2" eb="4">
      <t>ホクリョウ</t>
    </rPh>
    <phoneticPr fontId="2"/>
  </si>
  <si>
    <t>チーム</t>
  </si>
  <si>
    <t>コード</t>
  </si>
  <si>
    <t>小樽</t>
  </si>
  <si>
    <t>Mac Atlete Club</t>
  </si>
  <si>
    <t>第５５回</t>
    <rPh sb="0" eb="1">
      <t>ダイ</t>
    </rPh>
    <rPh sb="3" eb="4">
      <t>カイ</t>
    </rPh>
    <phoneticPr fontId="2"/>
  </si>
  <si>
    <t>姓ﾌﾘｶﾞﾅ</t>
    <rPh sb="0" eb="1">
      <t>セイ</t>
    </rPh>
    <phoneticPr fontId="2"/>
  </si>
  <si>
    <t>名ﾌﾘｶﾞﾅ</t>
    <rPh sb="0" eb="1">
      <t>メイ</t>
    </rPh>
    <phoneticPr fontId="2"/>
  </si>
  <si>
    <t xml:space="preserve"> 北海道中学校陸上競技大会　参加申込書</t>
    <phoneticPr fontId="2"/>
  </si>
  <si>
    <t>監督　氏名</t>
    <rPh sb="0" eb="2">
      <t>カントク</t>
    </rPh>
    <rPh sb="3" eb="5">
      <t>シメイ</t>
    </rPh>
    <phoneticPr fontId="2"/>
  </si>
  <si>
    <t>監督　職種</t>
    <rPh sb="0" eb="2">
      <t>カントク</t>
    </rPh>
    <rPh sb="3" eb="5">
      <t>ショクシュ</t>
    </rPh>
    <phoneticPr fontId="2"/>
  </si>
  <si>
    <t>緊急連絡先（携帯）</t>
    <rPh sb="0" eb="2">
      <t>キンキュウ</t>
    </rPh>
    <rPh sb="2" eb="5">
      <t>レンラクサキ</t>
    </rPh>
    <rPh sb="6" eb="8">
      <t>ケイタイ</t>
    </rPh>
    <phoneticPr fontId="2"/>
  </si>
  <si>
    <t>400ｍR</t>
    <phoneticPr fontId="2"/>
  </si>
  <si>
    <t>申込種目①　参加資格</t>
    <rPh sb="0" eb="2">
      <t>モウシコミ</t>
    </rPh>
    <rPh sb="2" eb="4">
      <t>シュモク</t>
    </rPh>
    <rPh sb="6" eb="7">
      <t>サン</t>
    </rPh>
    <rPh sb="7" eb="8">
      <t>カ</t>
    </rPh>
    <rPh sb="8" eb="9">
      <t>シ</t>
    </rPh>
    <rPh sb="9" eb="10">
      <t>カク</t>
    </rPh>
    <phoneticPr fontId="2"/>
  </si>
  <si>
    <t>申込種目②　参加資格</t>
    <rPh sb="0" eb="2">
      <t>モウシコミ</t>
    </rPh>
    <rPh sb="2" eb="4">
      <t>シュモク</t>
    </rPh>
    <rPh sb="6" eb="7">
      <t>サン</t>
    </rPh>
    <rPh sb="7" eb="8">
      <t>カ</t>
    </rPh>
    <rPh sb="8" eb="9">
      <t>シ</t>
    </rPh>
    <rPh sb="9" eb="10">
      <t>カク</t>
    </rPh>
    <phoneticPr fontId="2"/>
  </si>
  <si>
    <t>※参加料はアスリートビブス代500円を含んでいます。</t>
    <rPh sb="1" eb="4">
      <t>サンカリョウ</t>
    </rPh>
    <rPh sb="13" eb="14">
      <t>ダイ</t>
    </rPh>
    <rPh sb="17" eb="18">
      <t>エン</t>
    </rPh>
    <rPh sb="19" eb="20">
      <t>フク</t>
    </rPh>
    <phoneticPr fontId="2"/>
  </si>
  <si>
    <t>※審判をお手伝いいただける方は，記入願います。</t>
    <rPh sb="1" eb="3">
      <t>シンパン</t>
    </rPh>
    <rPh sb="5" eb="7">
      <t>テツダ</t>
    </rPh>
    <rPh sb="13" eb="14">
      <t>カタ</t>
    </rPh>
    <rPh sb="16" eb="19">
      <t>キニュウネガ</t>
    </rPh>
    <phoneticPr fontId="2"/>
  </si>
  <si>
    <t>第１希望</t>
    <rPh sb="0" eb="1">
      <t>ダイ</t>
    </rPh>
    <rPh sb="2" eb="4">
      <t>キボウ</t>
    </rPh>
    <phoneticPr fontId="2"/>
  </si>
  <si>
    <t>第２希望</t>
    <rPh sb="0" eb="1">
      <t>ダイ</t>
    </rPh>
    <rPh sb="2" eb="4">
      <t>キボウ</t>
    </rPh>
    <phoneticPr fontId="2"/>
  </si>
  <si>
    <t>保険加入の有無</t>
    <rPh sb="0" eb="2">
      <t>ホケン</t>
    </rPh>
    <rPh sb="2" eb="4">
      <t>カニュウ</t>
    </rPh>
    <rPh sb="5" eb="7">
      <t>ウム</t>
    </rPh>
    <phoneticPr fontId="2"/>
  </si>
  <si>
    <t>27,28日</t>
    <rPh sb="5" eb="6">
      <t>ニチ</t>
    </rPh>
    <phoneticPr fontId="2"/>
  </si>
  <si>
    <t>28日</t>
    <rPh sb="2" eb="3">
      <t>ニチ</t>
    </rPh>
    <phoneticPr fontId="2"/>
  </si>
  <si>
    <t>希望審判</t>
    <rPh sb="0" eb="2">
      <t>キボウ</t>
    </rPh>
    <rPh sb="2" eb="4">
      <t>シンパン</t>
    </rPh>
    <phoneticPr fontId="2"/>
  </si>
  <si>
    <t>校種</t>
    <rPh sb="0" eb="2">
      <t>コウシュ</t>
    </rPh>
    <phoneticPr fontId="2"/>
  </si>
  <si>
    <t>職種</t>
    <rPh sb="0" eb="2">
      <t>ショクシュ</t>
    </rPh>
    <phoneticPr fontId="2"/>
  </si>
  <si>
    <t>2種目</t>
    <rPh sb="1" eb="3">
      <t>シュモク</t>
    </rPh>
    <phoneticPr fontId="2"/>
  </si>
  <si>
    <t>1種目</t>
    <rPh sb="1" eb="3">
      <t>シュモク</t>
    </rPh>
    <phoneticPr fontId="2"/>
  </si>
  <si>
    <t xml:space="preserve"> ⇓</t>
    <phoneticPr fontId="2"/>
  </si>
  <si>
    <t xml:space="preserve"> ⇐</t>
    <phoneticPr fontId="2"/>
  </si>
  <si>
    <t>印刷，押印（職印）の上，提出。</t>
    <rPh sb="0" eb="2">
      <t>インサツ</t>
    </rPh>
    <rPh sb="10" eb="11">
      <t>ウエ</t>
    </rPh>
    <phoneticPr fontId="2"/>
  </si>
  <si>
    <t>印刷不要。資格審査に使用。記録を正確に記入のこと。</t>
    <rPh sb="0" eb="2">
      <t>インサツ</t>
    </rPh>
    <rPh sb="2" eb="4">
      <t>フヨウ</t>
    </rPh>
    <rPh sb="5" eb="7">
      <t>シカク</t>
    </rPh>
    <rPh sb="7" eb="9">
      <t>シンサ</t>
    </rPh>
    <rPh sb="10" eb="12">
      <t>シヨウ</t>
    </rPh>
    <rPh sb="13" eb="15">
      <t>キロク</t>
    </rPh>
    <rPh sb="16" eb="18">
      <t>セイカク</t>
    </rPh>
    <rPh sb="19" eb="21">
      <t>キニュウ</t>
    </rPh>
    <phoneticPr fontId="2"/>
  </si>
  <si>
    <t>風</t>
    <rPh sb="0" eb="1">
      <t>カゼ</t>
    </rPh>
    <phoneticPr fontId="2"/>
  </si>
  <si>
    <t>記録</t>
    <rPh sb="0" eb="2">
      <t>キロク</t>
    </rPh>
    <phoneticPr fontId="2"/>
  </si>
  <si>
    <t>英字</t>
    <rPh sb="0" eb="2">
      <t>エイジ</t>
    </rPh>
    <phoneticPr fontId="2"/>
  </si>
  <si>
    <t>競技者名</t>
    <rPh sb="0" eb="3">
      <t>キョウギシャ</t>
    </rPh>
    <rPh sb="3" eb="4">
      <t>メイ</t>
    </rPh>
    <phoneticPr fontId="2"/>
  </si>
  <si>
    <t>国籍</t>
    <rPh sb="0" eb="2">
      <t>コクセキ</t>
    </rPh>
    <phoneticPr fontId="2"/>
  </si>
  <si>
    <t>リレー参加資格</t>
    <rPh sb="3" eb="5">
      <t>サンカ</t>
    </rPh>
    <rPh sb="5" eb="7">
      <t>シカク</t>
    </rPh>
    <phoneticPr fontId="2"/>
  </si>
  <si>
    <t xml:space="preserve"> 【大会出場承認】　　上記の選手は，本大会に出場資格があることを認め，承認します。</t>
    <rPh sb="2" eb="4">
      <t>タイカイ</t>
    </rPh>
    <phoneticPr fontId="2"/>
  </si>
  <si>
    <t>　中体連</t>
    <rPh sb="1" eb="4">
      <t>チュウタイレン</t>
    </rPh>
    <phoneticPr fontId="2"/>
  </si>
  <si>
    <t xml:space="preserve"> プログラム購入冊数</t>
    <rPh sb="6" eb="8">
      <t>コウニュウ</t>
    </rPh>
    <rPh sb="8" eb="10">
      <t>サッスウ</t>
    </rPh>
    <phoneticPr fontId="2"/>
  </si>
  <si>
    <t xml:space="preserve"> ランキング表冊数</t>
    <rPh sb="6" eb="7">
      <t>ヒョウ</t>
    </rPh>
    <rPh sb="7" eb="9">
      <t>サッスウ</t>
    </rPh>
    <phoneticPr fontId="2"/>
  </si>
  <si>
    <t xml:space="preserve"> 記録集購入冊数(送料含む）</t>
    <rPh sb="1" eb="3">
      <t>キロク</t>
    </rPh>
    <rPh sb="3" eb="4">
      <t>シュウ</t>
    </rPh>
    <rPh sb="4" eb="6">
      <t>コウニュウ</t>
    </rPh>
    <rPh sb="6" eb="8">
      <t>サッスウ</t>
    </rPh>
    <rPh sb="9" eb="11">
      <t>ソウリョウ</t>
    </rPh>
    <rPh sb="11" eb="12">
      <t>フク</t>
    </rPh>
    <phoneticPr fontId="2"/>
  </si>
  <si>
    <t>※HPには決勝一覧のみをアップします。速報も大会終了後１週間を目途に削除します。
　　記録集をぜひお買い求めください。</t>
    <rPh sb="5" eb="9">
      <t>ケッショウイチラン</t>
    </rPh>
    <rPh sb="19" eb="21">
      <t>ソクホウ</t>
    </rPh>
    <rPh sb="22" eb="27">
      <t>タイカイシュウリョウゴ</t>
    </rPh>
    <rPh sb="28" eb="30">
      <t>シュウカン</t>
    </rPh>
    <rPh sb="31" eb="33">
      <t>メド</t>
    </rPh>
    <rPh sb="34" eb="36">
      <t>サクジョ</t>
    </rPh>
    <rPh sb="43" eb="46">
      <t>キロクシュウ</t>
    </rPh>
    <rPh sb="50" eb="51">
      <t>カ</t>
    </rPh>
    <rPh sb="52" eb="53">
      <t>モト</t>
    </rPh>
    <phoneticPr fontId="2"/>
  </si>
  <si>
    <t>　◎　プログラムは，参加選手分のみ各チームにお配りしますが，監督分は別購入となります。</t>
    <rPh sb="10" eb="12">
      <t>サンカ</t>
    </rPh>
    <rPh sb="12" eb="14">
      <t>センシュ</t>
    </rPh>
    <rPh sb="14" eb="15">
      <t>ブン</t>
    </rPh>
    <rPh sb="17" eb="18">
      <t>カク</t>
    </rPh>
    <rPh sb="23" eb="24">
      <t>クバ</t>
    </rPh>
    <rPh sb="30" eb="32">
      <t>カントク</t>
    </rPh>
    <rPh sb="32" eb="33">
      <t>ブン</t>
    </rPh>
    <rPh sb="34" eb="35">
      <t>ベツ</t>
    </rPh>
    <rPh sb="35" eb="37">
      <t>コウニュウ</t>
    </rPh>
    <phoneticPr fontId="2"/>
  </si>
  <si>
    <t>　◎　申込書は各チームで必ず控えをおとりください。</t>
    <rPh sb="3" eb="6">
      <t>モウシコミショ</t>
    </rPh>
    <rPh sb="7" eb="8">
      <t>カク</t>
    </rPh>
    <rPh sb="12" eb="13">
      <t>カナラ</t>
    </rPh>
    <rPh sb="14" eb="15">
      <t>ヒカ</t>
    </rPh>
    <phoneticPr fontId="2"/>
  </si>
  <si>
    <t>事前申込期日　令和６年７月３日（水）正午（データは７月２日１６：００）</t>
    <rPh sb="16" eb="17">
      <t>スイ</t>
    </rPh>
    <rPh sb="18" eb="20">
      <t>ショウゴ</t>
    </rPh>
    <rPh sb="26" eb="27">
      <t>ガツ</t>
    </rPh>
    <rPh sb="28" eb="29">
      <t>ニチ</t>
    </rPh>
    <phoneticPr fontId="2"/>
  </si>
  <si>
    <t>〒049-1103　上磯郡知内町重内22-1</t>
    <rPh sb="10" eb="13">
      <t>カミイソグン</t>
    </rPh>
    <rPh sb="13" eb="16">
      <t>シリウチチョウ</t>
    </rPh>
    <rPh sb="16" eb="18">
      <t>オモナイ</t>
    </rPh>
    <phoneticPr fontId="2"/>
  </si>
  <si>
    <t>　　　　知内町立知内中学校　　澁　谷　尚　弘　宛</t>
    <rPh sb="4" eb="7">
      <t>シリウチチョウ</t>
    </rPh>
    <rPh sb="7" eb="8">
      <t>リツ</t>
    </rPh>
    <rPh sb="8" eb="10">
      <t>シリウチ</t>
    </rPh>
    <rPh sb="10" eb="13">
      <t>チュウガッコウ</t>
    </rPh>
    <rPh sb="15" eb="16">
      <t>シブイ</t>
    </rPh>
    <rPh sb="17" eb="18">
      <t>タニ</t>
    </rPh>
    <rPh sb="19" eb="20">
      <t>ナオ</t>
    </rPh>
    <rPh sb="21" eb="22">
      <t>ヒロシ</t>
    </rPh>
    <rPh sb="23" eb="24">
      <t>アテ</t>
    </rPh>
    <phoneticPr fontId="2"/>
  </si>
  <si>
    <t>※料金は当日，受付でお支払いください。</t>
    <rPh sb="1" eb="3">
      <t>リョウキン</t>
    </rPh>
    <rPh sb="4" eb="6">
      <t>トウジツ</t>
    </rPh>
    <rPh sb="7" eb="9">
      <t>ウケツケ</t>
    </rPh>
    <rPh sb="11" eb="13">
      <t>シハラ</t>
    </rPh>
    <phoneticPr fontId="2"/>
  </si>
  <si>
    <t>※資格欄は，「標準突破」「地区１位」 両方資格がある場合は，「標準」 と入力。　通信大会，地区大会での最高記録とラウンドを記入すること。</t>
    <rPh sb="1" eb="3">
      <t>シカク</t>
    </rPh>
    <rPh sb="3" eb="4">
      <t>ラン</t>
    </rPh>
    <rPh sb="9" eb="11">
      <t>トッパ</t>
    </rPh>
    <rPh sb="13" eb="15">
      <t>チク</t>
    </rPh>
    <rPh sb="16" eb="17">
      <t>イ</t>
    </rPh>
    <rPh sb="19" eb="21">
      <t>リョウホウ</t>
    </rPh>
    <rPh sb="21" eb="23">
      <t>シカク</t>
    </rPh>
    <rPh sb="26" eb="28">
      <t>バアイ</t>
    </rPh>
    <rPh sb="31" eb="33">
      <t>ヒョウジュン</t>
    </rPh>
    <rPh sb="36" eb="38">
      <t>ニュウリョク</t>
    </rPh>
    <phoneticPr fontId="2"/>
  </si>
  <si>
    <t>最高記録予備計算①</t>
    <rPh sb="0" eb="2">
      <t>サイコウ</t>
    </rPh>
    <rPh sb="2" eb="4">
      <t>キロク</t>
    </rPh>
    <rPh sb="4" eb="6">
      <t>ヨビ</t>
    </rPh>
    <rPh sb="6" eb="8">
      <t>ケイサン</t>
    </rPh>
    <phoneticPr fontId="2"/>
  </si>
  <si>
    <t>最高記録予備計算②</t>
    <rPh sb="0" eb="2">
      <t>サイコウ</t>
    </rPh>
    <rPh sb="2" eb="4">
      <t>キロク</t>
    </rPh>
    <rPh sb="4" eb="6">
      <t>ヨビ</t>
    </rPh>
    <rPh sb="6" eb="8">
      <t>ケイサン</t>
    </rPh>
    <phoneticPr fontId="2"/>
  </si>
  <si>
    <t>男子リレー</t>
    <rPh sb="0" eb="2">
      <t>ダンシ</t>
    </rPh>
    <phoneticPr fontId="2"/>
  </si>
  <si>
    <t>女子リレー</t>
    <rPh sb="0" eb="2">
      <t>ジョシ</t>
    </rPh>
    <phoneticPr fontId="2"/>
  </si>
  <si>
    <t>確認欄</t>
    <rPh sb="0" eb="2">
      <t>カクニン</t>
    </rPh>
    <rPh sb="2" eb="3">
      <t>ラン</t>
    </rPh>
    <phoneticPr fontId="2"/>
  </si>
  <si>
    <r>
      <t>（２）４００ＭＲのエントリーは，ドロップダウンリストから</t>
    </r>
    <r>
      <rPr>
        <sz val="11"/>
        <color rgb="FFFF0000"/>
        <rFont val="ＭＳ Ｐゴシック"/>
        <family val="3"/>
        <charset val="128"/>
      </rPr>
      <t>「○」を選択</t>
    </r>
    <r>
      <rPr>
        <sz val="11"/>
        <rFont val="ＭＳ Ｐゴシック"/>
        <family val="3"/>
        <charset val="128"/>
      </rPr>
      <t>する。</t>
    </r>
    <rPh sb="32" eb="34">
      <t>センタク</t>
    </rPh>
    <phoneticPr fontId="2"/>
  </si>
  <si>
    <r>
      <rPr>
        <sz val="11"/>
        <color rgb="FFFF0000"/>
        <rFont val="ＭＳ Ｐゴシック"/>
        <family val="3"/>
        <charset val="128"/>
      </rPr>
      <t>半角ｶﾀｶﾅ</t>
    </r>
    <r>
      <rPr>
        <sz val="11"/>
        <rFont val="ＭＳ Ｐゴシック"/>
        <family val="3"/>
        <charset val="128"/>
      </rPr>
      <t>で入力する。</t>
    </r>
    <rPh sb="0" eb="2">
      <t>ハンカク</t>
    </rPh>
    <rPh sb="7" eb="9">
      <t>ニュウリョク</t>
    </rPh>
    <phoneticPr fontId="2"/>
  </si>
  <si>
    <r>
      <t>☆入力後，A４用紙に“</t>
    </r>
    <r>
      <rPr>
        <sz val="11"/>
        <color rgb="FFFF0000"/>
        <rFont val="ＭＳ Ｐゴシック"/>
        <family val="3"/>
        <charset val="128"/>
      </rPr>
      <t>カラー印刷</t>
    </r>
    <r>
      <rPr>
        <sz val="11"/>
        <rFont val="ＭＳ Ｐゴシック"/>
        <family val="3"/>
        <charset val="128"/>
      </rPr>
      <t>”し，承認欄に押印（職印・クラブは代表印）して各地区中体連事務局または，陸上競技専門委員長へ提出する。</t>
    </r>
    <rPh sb="1" eb="4">
      <t>ニュウリョクゴ</t>
    </rPh>
    <rPh sb="7" eb="9">
      <t>ヨウシ</t>
    </rPh>
    <rPh sb="14" eb="16">
      <t>インサツ</t>
    </rPh>
    <rPh sb="19" eb="21">
      <t>ショウニン</t>
    </rPh>
    <rPh sb="21" eb="22">
      <t>ラン</t>
    </rPh>
    <rPh sb="23" eb="25">
      <t>オウイン</t>
    </rPh>
    <rPh sb="26" eb="27">
      <t>ショク</t>
    </rPh>
    <rPh sb="27" eb="28">
      <t>イン</t>
    </rPh>
    <rPh sb="33" eb="36">
      <t>ダイヒョウイン</t>
    </rPh>
    <rPh sb="39" eb="42">
      <t>カクチク</t>
    </rPh>
    <rPh sb="42" eb="45">
      <t>チュウタイレン</t>
    </rPh>
    <rPh sb="45" eb="48">
      <t>ジムキョク</t>
    </rPh>
    <rPh sb="52" eb="54">
      <t>リクジョウ</t>
    </rPh>
    <rPh sb="54" eb="56">
      <t>キョウギ</t>
    </rPh>
    <rPh sb="56" eb="58">
      <t>センモン</t>
    </rPh>
    <rPh sb="58" eb="61">
      <t>イインチョウ</t>
    </rPh>
    <rPh sb="62" eb="64">
      <t>テイシュツ</t>
    </rPh>
    <phoneticPr fontId="2"/>
  </si>
  <si>
    <r>
      <t>　北海道中学校陸上競技大会の参加申込は，</t>
    </r>
    <r>
      <rPr>
        <sz val="11"/>
        <color rgb="FFFF0000"/>
        <rFont val="ＭＳ Ｐゴシック"/>
        <family val="3"/>
        <charset val="128"/>
      </rPr>
      <t>印刷した参加申込書</t>
    </r>
    <r>
      <rPr>
        <sz val="11"/>
        <rFont val="ＭＳ Ｐゴシック"/>
        <family val="3"/>
        <charset val="128"/>
      </rPr>
      <t>とともに，</t>
    </r>
    <r>
      <rPr>
        <sz val="11"/>
        <color rgb="FFFF0000"/>
        <rFont val="ＭＳ Ｐゴシック"/>
        <family val="3"/>
        <charset val="128"/>
      </rPr>
      <t>MS-エクセルで作成したデジタルデータ</t>
    </r>
    <r>
      <rPr>
        <sz val="11"/>
        <rFont val="ＭＳ Ｐゴシック"/>
        <family val="3"/>
        <charset val="128"/>
      </rPr>
      <t>を地区専門委員長を通して</t>
    </r>
    <r>
      <rPr>
        <sz val="11"/>
        <color rgb="FFFF0000"/>
        <rFont val="ＭＳ Ｐゴシック"/>
        <family val="3"/>
        <charset val="128"/>
      </rPr>
      <t>提出（送信）</t>
    </r>
    <r>
      <rPr>
        <sz val="11"/>
        <rFont val="ＭＳ Ｐゴシック"/>
        <family val="3"/>
        <charset val="128"/>
      </rPr>
      <t>していただきます。このことで，大会準備にかかわる作業の効率化と入力ミスをできるだけ防ぐことができると考えます。つきましては，各校で作成したデータがそのままプログラム作成や競技結果に使用されますので，</t>
    </r>
    <r>
      <rPr>
        <sz val="11"/>
        <color rgb="FFFF0000"/>
        <rFont val="ＭＳ Ｐゴシック"/>
        <family val="3"/>
        <charset val="128"/>
      </rPr>
      <t>入力ミスが無いよう（</t>
    </r>
    <r>
      <rPr>
        <u val="double"/>
        <sz val="11"/>
        <color rgb="FFFF0000"/>
        <rFont val="ＭＳ Ｐゴシック"/>
        <family val="3"/>
        <charset val="128"/>
      </rPr>
      <t>特に氏名</t>
    </r>
    <r>
      <rPr>
        <sz val="11"/>
        <color rgb="FFFF0000"/>
        <rFont val="ＭＳ Ｐゴシック"/>
        <family val="3"/>
        <charset val="128"/>
      </rPr>
      <t>）</t>
    </r>
    <r>
      <rPr>
        <sz val="11"/>
        <rFont val="ＭＳ Ｐゴシック"/>
        <family val="3"/>
        <charset val="128"/>
      </rPr>
      <t>慎重に取り扱っていただきたいと思います。</t>
    </r>
    <rPh sb="1" eb="4">
      <t>ホッカイドウ</t>
    </rPh>
    <rPh sb="4" eb="7">
      <t>チュウガッコウ</t>
    </rPh>
    <rPh sb="7" eb="9">
      <t>リクジョウ</t>
    </rPh>
    <rPh sb="9" eb="11">
      <t>キョウギ</t>
    </rPh>
    <rPh sb="11" eb="13">
      <t>タイカイ</t>
    </rPh>
    <rPh sb="14" eb="16">
      <t>サンカ</t>
    </rPh>
    <rPh sb="16" eb="18">
      <t>モウシコミ</t>
    </rPh>
    <rPh sb="20" eb="22">
      <t>インサツ</t>
    </rPh>
    <rPh sb="24" eb="26">
      <t>サンカ</t>
    </rPh>
    <rPh sb="26" eb="28">
      <t>モウシコミ</t>
    </rPh>
    <rPh sb="28" eb="29">
      <t>ショ</t>
    </rPh>
    <rPh sb="42" eb="44">
      <t>サクセイ</t>
    </rPh>
    <rPh sb="54" eb="56">
      <t>チク</t>
    </rPh>
    <rPh sb="56" eb="58">
      <t>センモン</t>
    </rPh>
    <rPh sb="58" eb="61">
      <t>イインチョウ</t>
    </rPh>
    <rPh sb="62" eb="63">
      <t>トオ</t>
    </rPh>
    <rPh sb="65" eb="67">
      <t>テイシュツ</t>
    </rPh>
    <rPh sb="68" eb="70">
      <t>ソウシン</t>
    </rPh>
    <rPh sb="86" eb="88">
      <t>タイカイ</t>
    </rPh>
    <rPh sb="88" eb="90">
      <t>ジュンビ</t>
    </rPh>
    <rPh sb="95" eb="97">
      <t>サギョウ</t>
    </rPh>
    <rPh sb="98" eb="101">
      <t>コウリツカ</t>
    </rPh>
    <rPh sb="102" eb="104">
      <t>ニュウリョク</t>
    </rPh>
    <rPh sb="112" eb="113">
      <t>フセ</t>
    </rPh>
    <rPh sb="121" eb="122">
      <t>カンガ</t>
    </rPh>
    <rPh sb="133" eb="135">
      <t>カクコウ</t>
    </rPh>
    <rPh sb="136" eb="138">
      <t>サクセイ</t>
    </rPh>
    <rPh sb="153" eb="155">
      <t>サクセイ</t>
    </rPh>
    <rPh sb="156" eb="158">
      <t>キョウギ</t>
    </rPh>
    <rPh sb="158" eb="160">
      <t>ケッカ</t>
    </rPh>
    <rPh sb="161" eb="163">
      <t>シヨウ</t>
    </rPh>
    <rPh sb="170" eb="172">
      <t>ニュウリョク</t>
    </rPh>
    <rPh sb="175" eb="176">
      <t>ナ</t>
    </rPh>
    <rPh sb="180" eb="181">
      <t>トク</t>
    </rPh>
    <rPh sb="182" eb="184">
      <t>シメイ</t>
    </rPh>
    <rPh sb="185" eb="187">
      <t>シンチョウ</t>
    </rPh>
    <rPh sb="188" eb="189">
      <t>ト</t>
    </rPh>
    <rPh sb="190" eb="191">
      <t>アツカ</t>
    </rPh>
    <rPh sb="200" eb="201">
      <t>オモ</t>
    </rPh>
    <phoneticPr fontId="2"/>
  </si>
  <si>
    <t>※　プログラム・ランキング表・記録集の事前申込についても，「③プロ等申込」シートへの入力をお願いします。</t>
    <rPh sb="13" eb="14">
      <t>ヒョウ</t>
    </rPh>
    <rPh sb="15" eb="17">
      <t>キロク</t>
    </rPh>
    <rPh sb="17" eb="18">
      <t>シュウ</t>
    </rPh>
    <rPh sb="19" eb="21">
      <t>ジゼン</t>
    </rPh>
    <rPh sb="21" eb="22">
      <t>モウ</t>
    </rPh>
    <rPh sb="22" eb="23">
      <t>コ</t>
    </rPh>
    <rPh sb="33" eb="34">
      <t>トウ</t>
    </rPh>
    <rPh sb="34" eb="36">
      <t>モウシコミ</t>
    </rPh>
    <rPh sb="42" eb="44">
      <t>ニュウリョク</t>
    </rPh>
    <rPh sb="46" eb="47">
      <t>ネガ</t>
    </rPh>
    <phoneticPr fontId="2"/>
  </si>
  <si>
    <t>FAX　01392-5-5833</t>
    <phoneticPr fontId="2"/>
  </si>
  <si>
    <t>SJH釧路</t>
    <rPh sb="3" eb="5">
      <t>クシロ</t>
    </rPh>
    <phoneticPr fontId="1"/>
  </si>
  <si>
    <t>厚岸RC</t>
    <rPh sb="0" eb="2">
      <t>アッケシ</t>
    </rPh>
    <phoneticPr fontId="2"/>
  </si>
  <si>
    <t>白糠陸上少年団</t>
    <rPh sb="0" eb="2">
      <t>シラヌカ</t>
    </rPh>
    <rPh sb="2" eb="4">
      <t>リクジョウ</t>
    </rPh>
    <rPh sb="4" eb="7">
      <t>ショウネンダン</t>
    </rPh>
    <phoneticPr fontId="2"/>
  </si>
  <si>
    <t>釧路陸上クラブ</t>
    <rPh sb="0" eb="2">
      <t>クシロ</t>
    </rPh>
    <rPh sb="2" eb="4">
      <t>リクジョウ</t>
    </rPh>
    <phoneticPr fontId="2"/>
  </si>
  <si>
    <t>外部指導者・外部コーチ</t>
    <rPh sb="0" eb="2">
      <t>ガイブ</t>
    </rPh>
    <rPh sb="2" eb="5">
      <t>シドウシャ</t>
    </rPh>
    <rPh sb="6" eb="8">
      <t>ガイブ</t>
    </rPh>
    <phoneticPr fontId="2"/>
  </si>
  <si>
    <t>札幌ｼﾞｭﾆｱｱｽﾘｰﾄｸﾗﾌﾞ</t>
    <rPh sb="0" eb="2">
      <t>サッポロ</t>
    </rPh>
    <phoneticPr fontId="1"/>
  </si>
  <si>
    <t>北海道ｲﾝﾀｰﾅｼｮﾅﾙｽｸｰﾙ</t>
    <phoneticPr fontId="2"/>
  </si>
  <si>
    <t>ﾊｲﾃｸACｱｶﾃﾞﾐｰ</t>
    <phoneticPr fontId="2"/>
  </si>
  <si>
    <t>ふらのｼﾞｭﾆｱ陸上ｸﾗﾌﾞ</t>
    <rPh sb="8" eb="10">
      <t>リクジョウ</t>
    </rPh>
    <phoneticPr fontId="75"/>
  </si>
  <si>
    <t>十勝ｱｽﾘｰﾄｸﾗﾌﾞ</t>
    <rPh sb="0" eb="2">
      <t>トカチ</t>
    </rPh>
    <phoneticPr fontId="1"/>
  </si>
  <si>
    <t>斜里知床ウトロ</t>
    <rPh sb="2" eb="4">
      <t>シレトコ</t>
    </rPh>
    <phoneticPr fontId="15"/>
  </si>
  <si>
    <t>令和６年　　月　　日</t>
    <rPh sb="0" eb="1">
      <t>レイ</t>
    </rPh>
    <rPh sb="1" eb="2">
      <t>ワ</t>
    </rPh>
    <rPh sb="3" eb="4">
      <t>ネン</t>
    </rPh>
    <rPh sb="6" eb="7">
      <t>ガツ</t>
    </rPh>
    <rPh sb="9" eb="10">
      <t>ニチ</t>
    </rPh>
    <phoneticPr fontId="2"/>
  </si>
  <si>
    <t>（２）学校名・クラブ名がリストにない場合は，直接入力すること。</t>
    <phoneticPr fontId="2"/>
  </si>
  <si>
    <t>（３）全角８文字以内。それを超える場合は，半角で入力のこと。また下記の例に従うこと。</t>
    <phoneticPr fontId="2"/>
  </si>
  <si>
    <t>十勝</t>
    <rPh sb="0" eb="2">
      <t>トカチ</t>
    </rPh>
    <phoneticPr fontId="2"/>
  </si>
  <si>
    <t>十勝アスリートクラブ</t>
    <rPh sb="0" eb="2">
      <t>トカチ</t>
    </rPh>
    <phoneticPr fontId="2"/>
  </si>
  <si>
    <t>学校名・クラブ名</t>
    <rPh sb="0" eb="2">
      <t>ガッコウ</t>
    </rPh>
    <rPh sb="2" eb="3">
      <t>メイ</t>
    </rPh>
    <rPh sb="7" eb="8">
      <t>メイ</t>
    </rPh>
    <phoneticPr fontId="2"/>
  </si>
  <si>
    <t>十勝ｱｽﾘｰﾄｸﾗﾌﾞ</t>
    <rPh sb="0" eb="2">
      <t>トカチ</t>
    </rPh>
    <phoneticPr fontId="2"/>
  </si>
  <si>
    <t>全角８文字を超えるので，半角で入力。</t>
    <rPh sb="0" eb="2">
      <t>ゼンカク</t>
    </rPh>
    <rPh sb="3" eb="5">
      <t>モジ</t>
    </rPh>
    <rPh sb="6" eb="7">
      <t>コ</t>
    </rPh>
    <rPh sb="12" eb="14">
      <t>ハンカク</t>
    </rPh>
    <rPh sb="15" eb="17">
      <t>ニュウリョク</t>
    </rPh>
    <phoneticPr fontId="2"/>
  </si>
  <si>
    <t>外字は使用しない。　※今回使用するシステム「NANS21V」では，対応していないため。</t>
    <rPh sb="0" eb="2">
      <t>ガイジ</t>
    </rPh>
    <rPh sb="3" eb="5">
      <t>シヨウ</t>
    </rPh>
    <rPh sb="11" eb="13">
      <t>コンカイ</t>
    </rPh>
    <rPh sb="13" eb="15">
      <t>シヨウ</t>
    </rPh>
    <rPh sb="33" eb="35">
      <t>タイオウ</t>
    </rPh>
    <phoneticPr fontId="2"/>
  </si>
  <si>
    <t xml:space="preserve"> ⇐</t>
    <phoneticPr fontId="2"/>
  </si>
  <si>
    <t>旭川緑が丘</t>
    <rPh sb="0" eb="2">
      <t>アサ</t>
    </rPh>
    <rPh sb="2" eb="5">
      <t>ミドリ</t>
    </rPh>
    <phoneticPr fontId="2"/>
  </si>
  <si>
    <t>ｱｻﾋｶﾜﾐﾄﾞﾘｶﾞｵｶ</t>
    <phoneticPr fontId="2"/>
  </si>
  <si>
    <t>北村　裕美</t>
    <rPh sb="0" eb="5">
      <t>キタムラ</t>
    </rPh>
    <phoneticPr fontId="2"/>
  </si>
  <si>
    <t xml:space="preserve"> ⇓</t>
    <phoneticPr fontId="2"/>
  </si>
  <si>
    <t>道北</t>
    <rPh sb="0" eb="2">
      <t>ドウホク</t>
    </rPh>
    <phoneticPr fontId="2"/>
  </si>
  <si>
    <t>旭川</t>
    <rPh sb="0" eb="2">
      <t>アサ</t>
    </rPh>
    <phoneticPr fontId="2"/>
  </si>
  <si>
    <t>旭川市</t>
    <rPh sb="0" eb="3">
      <t>アサヒカワシ</t>
    </rPh>
    <phoneticPr fontId="2"/>
  </si>
  <si>
    <t>090-0000-0000</t>
    <phoneticPr fontId="2"/>
  </si>
  <si>
    <t>№</t>
    <phoneticPr fontId="2"/>
  </si>
  <si>
    <t>400ｍR</t>
    <phoneticPr fontId="2"/>
  </si>
  <si>
    <t>ﾗｳﾝﾄﾞ</t>
    <phoneticPr fontId="2"/>
  </si>
  <si>
    <t>ﾗｳﾝﾄﾞ</t>
    <phoneticPr fontId="2"/>
  </si>
  <si>
    <t>ﾗｳﾝﾄﾞ</t>
    <phoneticPr fontId="2"/>
  </si>
  <si>
    <t>リレー</t>
    <phoneticPr fontId="2"/>
  </si>
  <si>
    <t>北斗</t>
    <rPh sb="0" eb="2">
      <t>ホクト</t>
    </rPh>
    <phoneticPr fontId="2"/>
  </si>
  <si>
    <t>一郎</t>
    <rPh sb="0" eb="2">
      <t>イチロウ</t>
    </rPh>
    <phoneticPr fontId="2"/>
  </si>
  <si>
    <t>ﾎｸﾄ</t>
    <phoneticPr fontId="2"/>
  </si>
  <si>
    <t>ｲﾁﾛｳ</t>
    <phoneticPr fontId="2"/>
  </si>
  <si>
    <t>11.11</t>
    <phoneticPr fontId="2"/>
  </si>
  <si>
    <t>10.82</t>
    <phoneticPr fontId="2"/>
  </si>
  <si>
    <t>1m25</t>
    <phoneticPr fontId="2"/>
  </si>
  <si>
    <t>決勝</t>
    <rPh sb="0" eb="2">
      <t>ケッショウ</t>
    </rPh>
    <phoneticPr fontId="2"/>
  </si>
  <si>
    <t>1m43</t>
    <phoneticPr fontId="2"/>
  </si>
  <si>
    <t>函館</t>
    <rPh sb="0" eb="2">
      <t>ハコダテ</t>
    </rPh>
    <phoneticPr fontId="2"/>
  </si>
  <si>
    <t>太郎</t>
    <rPh sb="0" eb="2">
      <t>タロウ</t>
    </rPh>
    <phoneticPr fontId="2"/>
  </si>
  <si>
    <t>ﾊｺﾀﾞﾃ</t>
    <phoneticPr fontId="2"/>
  </si>
  <si>
    <t>ﾀﾛｳ</t>
    <phoneticPr fontId="2"/>
  </si>
  <si>
    <t>10.06.01</t>
    <phoneticPr fontId="2"/>
  </si>
  <si>
    <t>09.55.62</t>
    <phoneticPr fontId="2"/>
  </si>
  <si>
    <t>2.12.22</t>
    <phoneticPr fontId="2"/>
  </si>
  <si>
    <t>2.01.02</t>
    <phoneticPr fontId="2"/>
  </si>
  <si>
    <t>渡島</t>
    <rPh sb="0" eb="2">
      <t>オシマ</t>
    </rPh>
    <phoneticPr fontId="2"/>
  </si>
  <si>
    <t>一太</t>
    <rPh sb="0" eb="2">
      <t>イチタ</t>
    </rPh>
    <phoneticPr fontId="2"/>
  </si>
  <si>
    <t>ｵｼﾏ</t>
    <phoneticPr fontId="2"/>
  </si>
  <si>
    <t>ｲﾁﾀ</t>
    <phoneticPr fontId="2"/>
  </si>
  <si>
    <t>J2</t>
  </si>
  <si>
    <t>09m22</t>
    <phoneticPr fontId="2"/>
  </si>
  <si>
    <t>10m58</t>
    <phoneticPr fontId="2"/>
  </si>
  <si>
    <t>北海</t>
    <rPh sb="0" eb="2">
      <t>ホッカイ</t>
    </rPh>
    <phoneticPr fontId="2"/>
  </si>
  <si>
    <t>道</t>
    <rPh sb="0" eb="1">
      <t>ドウ</t>
    </rPh>
    <phoneticPr fontId="2"/>
  </si>
  <si>
    <t>ﾎｯｶｲ</t>
    <phoneticPr fontId="2"/>
  </si>
  <si>
    <t>ﾄﾞｳ</t>
    <phoneticPr fontId="2"/>
  </si>
  <si>
    <t>J3</t>
  </si>
  <si>
    <t>1505</t>
    <phoneticPr fontId="2"/>
  </si>
  <si>
    <t>400ｍR</t>
    <phoneticPr fontId="2"/>
  </si>
  <si>
    <t>ﾗｳﾝﾄﾞ</t>
    <phoneticPr fontId="2"/>
  </si>
  <si>
    <t>リレーのみ</t>
    <phoneticPr fontId="2"/>
  </si>
  <si>
    <t>リレー</t>
    <phoneticPr fontId="2"/>
  </si>
  <si>
    <t>ﾗｳﾝﾄﾞ</t>
    <phoneticPr fontId="2"/>
  </si>
  <si>
    <t>47.25</t>
    <phoneticPr fontId="2"/>
  </si>
  <si>
    <t>46.58</t>
    <phoneticPr fontId="2"/>
  </si>
  <si>
    <t>チーム</t>
    <phoneticPr fontId="2"/>
  </si>
  <si>
    <t>コード</t>
    <phoneticPr fontId="2"/>
  </si>
  <si>
    <t>ﾗｳﾝﾄﾞ</t>
    <phoneticPr fontId="2"/>
  </si>
  <si>
    <t>１００Ｍ</t>
    <phoneticPr fontId="2"/>
  </si>
  <si>
    <t>２００Ｍ</t>
    <phoneticPr fontId="2"/>
  </si>
  <si>
    <t>４００Ｍ</t>
    <phoneticPr fontId="2"/>
  </si>
  <si>
    <t>８００Ｍ</t>
    <phoneticPr fontId="2"/>
  </si>
  <si>
    <t>１５００Ｍ</t>
    <phoneticPr fontId="2"/>
  </si>
  <si>
    <t>（クラブ）</t>
    <phoneticPr fontId="2"/>
  </si>
  <si>
    <t>３０００Ｍ</t>
    <phoneticPr fontId="2"/>
  </si>
  <si>
    <t>１１０ＭＨ</t>
    <phoneticPr fontId="2"/>
  </si>
  <si>
    <t>J1</t>
    <phoneticPr fontId="2"/>
  </si>
  <si>
    <t>J2</t>
    <phoneticPr fontId="2"/>
  </si>
  <si>
    <t>J3</t>
    <phoneticPr fontId="2"/>
  </si>
  <si>
    <t>オホーツク</t>
    <phoneticPr fontId="2"/>
  </si>
  <si>
    <t>（クラブチーム）</t>
    <phoneticPr fontId="2"/>
  </si>
  <si>
    <t>○</t>
    <phoneticPr fontId="2"/>
  </si>
  <si>
    <t>北海道ｲﾝﾀｰﾅｼｮﾅﾙｽｸｰﾙ</t>
    <phoneticPr fontId="2"/>
  </si>
  <si>
    <t>ﾊｲﾃｸACｱｶﾃﾞﾐｰ</t>
    <phoneticPr fontId="2"/>
  </si>
  <si>
    <t>小樽</t>
    <phoneticPr fontId="2"/>
  </si>
  <si>
    <t>小樽</t>
    <phoneticPr fontId="2"/>
  </si>
  <si>
    <t>小樽</t>
    <phoneticPr fontId="2"/>
  </si>
  <si>
    <t>旭川</t>
    <phoneticPr fontId="2"/>
  </si>
  <si>
    <t>旭川</t>
    <phoneticPr fontId="2"/>
  </si>
  <si>
    <t>旭川</t>
    <phoneticPr fontId="2"/>
  </si>
  <si>
    <t>RyukokuAC</t>
    <phoneticPr fontId="75"/>
  </si>
  <si>
    <t>函館</t>
    <phoneticPr fontId="2"/>
  </si>
  <si>
    <t>函館</t>
    <phoneticPr fontId="2"/>
  </si>
  <si>
    <t>Mac Atlete Club</t>
    <phoneticPr fontId="2"/>
  </si>
  <si>
    <t>男R</t>
    <rPh sb="0" eb="1">
      <t>オトコ</t>
    </rPh>
    <phoneticPr fontId="2"/>
  </si>
  <si>
    <t>女R</t>
    <rPh sb="0" eb="1">
      <t>オンナ</t>
    </rPh>
    <phoneticPr fontId="2"/>
  </si>
  <si>
    <t>記録</t>
    <rPh sb="0" eb="2">
      <t>キロク</t>
    </rPh>
    <phoneticPr fontId="2"/>
  </si>
  <si>
    <t>◇ﾘﾚｰ</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</si>
</sst>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Red]&quot;¥&quot;\-#,##0"/>
    <numFmt numFmtId="176" formatCode="&quot;No.&quot;#"/>
    <numFmt numFmtId="177" formatCode="##.00"/>
    <numFmt numFmtId="178" formatCode="#&quot;人&quot;"/>
    <numFmt numFmtId="179" formatCode="#,##0_);[Red]\(#,##0\)"/>
    <numFmt numFmtId="180" formatCode="\+0.0;\-0.0;\ 0.0"/>
    <numFmt numFmtId="181" formatCode="m/d;@"/>
    <numFmt numFmtId="182" formatCode="#,##0;&quot;¥&quot;&quot;¥&quot;&quot;¥&quot;\!\!\!\-#,##0;&quot;-&quot;"/>
    <numFmt numFmtId="183" formatCode="_(&quot;¥&quot;* #,##0_);_(&quot;¥&quot;* \(#,##0\);_(&quot;¥&quot;* &quot;-&quot;??_);_(@_)"/>
    <numFmt numFmtId="184" formatCode="#&quot;陸協&quot;"/>
    <numFmt numFmtId="185" formatCode="#&quot;点&quot;"/>
    <numFmt numFmtId="186" formatCode="#&quot; 点&quot;"/>
    <numFmt numFmtId="187" formatCode="#"/>
    <numFmt numFmtId="188" formatCode="\(&quot;¥&quot;#,##0\)"/>
  </numFmts>
  <fonts count="92">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sz val="9"/>
      <name val="ＭＳ Ｐ明朝"/>
      <family val="1"/>
      <charset val="128"/>
    </font>
    <font>
      <sz val="10"/>
      <name val="ＭＳ 明朝"/>
      <family val="1"/>
      <charset val="128"/>
    </font>
    <font>
      <sz val="9"/>
      <name val="ＭＳ Ｐゴシック"/>
      <family val="3"/>
      <charset val="128"/>
    </font>
    <font>
      <sz val="9"/>
      <name val="ＭＳ 明朝"/>
      <family val="1"/>
      <charset val="128"/>
    </font>
    <font>
      <sz val="9"/>
      <name val="ＭＳ ゴシック"/>
      <family val="3"/>
      <charset val="128"/>
    </font>
    <font>
      <sz val="8"/>
      <name val="ＭＳ 明朝"/>
      <family val="1"/>
      <charset val="128"/>
    </font>
    <font>
      <sz val="11"/>
      <name val="ＭＳ 明朝"/>
      <family val="1"/>
      <charset val="128"/>
    </font>
    <font>
      <sz val="10"/>
      <name val="ＭＳ Ｐ明朝"/>
      <family val="1"/>
      <charset val="128"/>
    </font>
    <font>
      <sz val="8"/>
      <name val="ＭＳ Ｐ明朝"/>
      <family val="1"/>
      <charset val="128"/>
    </font>
    <font>
      <sz val="11"/>
      <color indexed="10"/>
      <name val="ＭＳ Ｐゴシック"/>
      <family val="3"/>
      <charset val="128"/>
    </font>
    <font>
      <b/>
      <sz val="11"/>
      <name val="ＭＳ Ｐゴシック"/>
      <family val="3"/>
      <charset val="128"/>
    </font>
    <font>
      <sz val="16"/>
      <name val="ＭＳ ゴシック"/>
      <family val="3"/>
      <charset val="128"/>
    </font>
    <font>
      <sz val="10"/>
      <name val="ＭＳ Ｐゴシック"/>
      <family val="3"/>
      <charset val="128"/>
    </font>
    <font>
      <b/>
      <sz val="9"/>
      <color indexed="81"/>
      <name val="ＭＳ Ｐゴシック"/>
      <family val="3"/>
      <charset val="128"/>
    </font>
    <font>
      <sz val="14"/>
      <name val="ＭＳ Ｐゴシック"/>
      <family val="3"/>
      <charset val="128"/>
    </font>
    <font>
      <b/>
      <sz val="14"/>
      <name val="ＭＳ 明朝"/>
      <family val="1"/>
      <charset val="128"/>
    </font>
    <font>
      <b/>
      <sz val="16"/>
      <name val="ＭＳ 明朝"/>
      <family val="1"/>
      <charset val="128"/>
    </font>
    <font>
      <sz val="14"/>
      <name val="ＭＳ 明朝"/>
      <family val="1"/>
      <charset val="128"/>
    </font>
    <font>
      <sz val="12"/>
      <name val="ＭＳ 明朝"/>
      <family val="1"/>
      <charset val="128"/>
    </font>
    <font>
      <b/>
      <sz val="12"/>
      <name val="ＭＳ 明朝"/>
      <family val="1"/>
      <charset val="128"/>
    </font>
    <font>
      <b/>
      <sz val="14"/>
      <name val="ＭＳ Ｐ明朝"/>
      <family val="1"/>
      <charset val="128"/>
    </font>
    <font>
      <b/>
      <sz val="11"/>
      <name val="ＭＳ Ｐ明朝"/>
      <family val="1"/>
      <charset val="128"/>
    </font>
    <font>
      <sz val="12"/>
      <name val="ＭＳ Ｐ明朝"/>
      <family val="1"/>
      <charset val="128"/>
    </font>
    <font>
      <sz val="16"/>
      <name val="ＭＳ 明朝"/>
      <family val="1"/>
      <charset val="128"/>
    </font>
    <font>
      <b/>
      <u val="double"/>
      <sz val="14"/>
      <name val="ＭＳ 明朝"/>
      <family val="1"/>
      <charset val="128"/>
    </font>
    <font>
      <b/>
      <u val="double"/>
      <sz val="20"/>
      <name val="ＭＳ 明朝"/>
      <family val="1"/>
      <charset val="128"/>
    </font>
    <font>
      <b/>
      <sz val="20"/>
      <name val="ＭＳ 明朝"/>
      <family val="1"/>
      <charset val="128"/>
    </font>
    <font>
      <sz val="9"/>
      <color indexed="81"/>
      <name val="ＭＳ Ｐゴシック"/>
      <family val="3"/>
      <charset val="128"/>
    </font>
    <font>
      <b/>
      <sz val="10"/>
      <name val="ＭＳ Ｐ明朝"/>
      <family val="1"/>
      <charset val="128"/>
    </font>
    <font>
      <b/>
      <sz val="9"/>
      <color indexed="10"/>
      <name val="ＭＳ Ｐゴシック"/>
      <family val="3"/>
      <charset val="128"/>
    </font>
    <font>
      <sz val="10"/>
      <color indexed="9"/>
      <name val="ＭＳ ゴシック"/>
      <family val="3"/>
      <charset val="128"/>
    </font>
    <font>
      <sz val="10"/>
      <name val="ＭＳ ゴシック"/>
      <family val="3"/>
      <charset val="128"/>
    </font>
    <font>
      <sz val="11"/>
      <name val="ＭＳ ゴシック"/>
      <family val="3"/>
      <charset val="128"/>
    </font>
    <font>
      <sz val="10"/>
      <color indexed="8"/>
      <name val="Arial"/>
      <family val="2"/>
    </font>
    <font>
      <b/>
      <sz val="12"/>
      <name val="Arial"/>
      <family val="2"/>
    </font>
    <font>
      <sz val="10"/>
      <name val="Arial"/>
      <family val="2"/>
    </font>
    <font>
      <sz val="11"/>
      <color theme="1"/>
      <name val="ＭＳ Ｐゴシック"/>
      <family val="3"/>
      <charset val="128"/>
      <scheme val="minor"/>
    </font>
    <font>
      <u/>
      <sz val="11"/>
      <color theme="10"/>
      <name val="ＭＳ Ｐゴシック"/>
      <family val="3"/>
      <charset val="128"/>
    </font>
    <font>
      <sz val="20"/>
      <color rgb="FFFF0000"/>
      <name val="ＭＳ Ｐゴシック"/>
      <family val="3"/>
      <charset val="128"/>
    </font>
    <font>
      <sz val="11"/>
      <color rgb="FFFF0000"/>
      <name val="ＭＳ Ｐゴシック"/>
      <family val="3"/>
      <charset val="128"/>
    </font>
    <font>
      <u val="double"/>
      <sz val="11"/>
      <color rgb="FFFF0000"/>
      <name val="ＭＳ Ｐゴシック"/>
      <family val="3"/>
      <charset val="128"/>
    </font>
    <font>
      <sz val="6"/>
      <name val="ＭＳ 明朝"/>
      <family val="1"/>
      <charset val="128"/>
    </font>
    <font>
      <sz val="9"/>
      <color indexed="10"/>
      <name val="ＭＳ Ｐゴシック"/>
      <family val="3"/>
      <charset val="128"/>
    </font>
    <font>
      <sz val="15"/>
      <name val="ＭＳ 明朝"/>
      <family val="1"/>
      <charset val="128"/>
    </font>
    <font>
      <sz val="10"/>
      <color rgb="FFFF0000"/>
      <name val="ＭＳ Ｐゴシック"/>
      <family val="3"/>
      <charset val="128"/>
    </font>
    <font>
      <sz val="12"/>
      <color rgb="FFFF0000"/>
      <name val="ＭＳ 明朝"/>
      <family val="1"/>
      <charset val="128"/>
    </font>
    <font>
      <sz val="11"/>
      <color rgb="FFFF0000"/>
      <name val="ＭＳ 明朝"/>
      <family val="1"/>
      <charset val="128"/>
    </font>
    <font>
      <sz val="10"/>
      <color rgb="FFFF0000"/>
      <name val="ＭＳ 明朝"/>
      <family val="1"/>
      <charset val="128"/>
    </font>
    <font>
      <b/>
      <sz val="10"/>
      <color rgb="FFFF0000"/>
      <name val="ＭＳ Ｐゴシック"/>
      <family val="3"/>
      <charset val="128"/>
    </font>
    <font>
      <sz val="10"/>
      <color indexed="10"/>
      <name val="ＭＳ 明朝"/>
      <family val="1"/>
      <charset val="128"/>
    </font>
    <font>
      <b/>
      <u val="double"/>
      <sz val="11"/>
      <name val="ＭＳ 明朝"/>
      <family val="1"/>
      <charset val="128"/>
    </font>
    <font>
      <b/>
      <u val="double"/>
      <sz val="12"/>
      <name val="ＭＳ 明朝"/>
      <family val="1"/>
      <charset val="128"/>
    </font>
    <font>
      <b/>
      <sz val="11"/>
      <name val="ＭＳ 明朝"/>
      <family val="1"/>
      <charset val="128"/>
    </font>
    <font>
      <b/>
      <sz val="11"/>
      <color rgb="FFFFFF00"/>
      <name val="ＭＳ Ｐゴシック"/>
      <family val="3"/>
      <charset val="128"/>
    </font>
    <font>
      <sz val="10"/>
      <color theme="3" tint="0.79998168889431442"/>
      <name val="ＭＳ Ｐゴシック"/>
      <family val="3"/>
      <charset val="128"/>
    </font>
    <font>
      <sz val="11"/>
      <color theme="3" tint="0.79998168889431442"/>
      <name val="ＭＳ Ｐ明朝"/>
      <family val="1"/>
      <charset val="128"/>
    </font>
    <font>
      <sz val="10"/>
      <color theme="3" tint="0.79998168889431442"/>
      <name val="ＭＳ Ｐ明朝"/>
      <family val="1"/>
      <charset val="128"/>
    </font>
    <font>
      <sz val="6"/>
      <color rgb="FF0070C0"/>
      <name val="ＭＳ Ｐゴシック"/>
      <family val="3"/>
      <charset val="128"/>
    </font>
    <font>
      <sz val="8"/>
      <color theme="3"/>
      <name val="ＭＳ Ｐゴシック"/>
      <family val="3"/>
      <charset val="128"/>
    </font>
    <font>
      <sz val="10"/>
      <color rgb="FF002060"/>
      <name val="ＭＳ ゴシック"/>
      <family val="3"/>
      <charset val="128"/>
    </font>
    <font>
      <sz val="16"/>
      <name val="ＭＳ Ｐゴシック"/>
      <family val="3"/>
      <charset val="128"/>
    </font>
    <font>
      <b/>
      <sz val="12"/>
      <color indexed="23"/>
      <name val="ＭＳ Ｐゴシック"/>
      <family val="3"/>
      <charset val="128"/>
    </font>
    <font>
      <b/>
      <sz val="12"/>
      <color indexed="16"/>
      <name val="ＭＳ Ｐゴシック"/>
      <family val="3"/>
      <charset val="128"/>
    </font>
    <font>
      <sz val="10"/>
      <color theme="0" tint="-0.499984740745262"/>
      <name val="ＭＳ ゴシック"/>
      <family val="3"/>
      <charset val="128"/>
    </font>
    <font>
      <b/>
      <sz val="10"/>
      <color theme="0" tint="-0.499984740745262"/>
      <name val="ＭＳ ゴシック"/>
      <family val="3"/>
      <charset val="128"/>
    </font>
    <font>
      <b/>
      <sz val="10"/>
      <color rgb="FF002060"/>
      <name val="ＭＳ Ｐゴシック"/>
      <family val="3"/>
      <charset val="128"/>
    </font>
    <font>
      <sz val="10"/>
      <color theme="0" tint="-0.499984740745262"/>
      <name val="ＭＳ Ｐゴシック"/>
      <family val="3"/>
      <charset val="128"/>
    </font>
    <font>
      <sz val="9"/>
      <color theme="0" tint="-0.499984740745262"/>
      <name val="ＭＳ Ｐゴシック"/>
      <family val="3"/>
      <charset val="128"/>
    </font>
    <font>
      <b/>
      <sz val="10"/>
      <color indexed="23"/>
      <name val="ＭＳ Ｐゴシック"/>
      <family val="3"/>
      <charset val="128"/>
    </font>
    <font>
      <sz val="10"/>
      <color rgb="FF0070C0"/>
      <name val="ＭＳ Ｐ明朝"/>
      <family val="1"/>
      <charset val="128"/>
    </font>
    <font>
      <sz val="6"/>
      <name val="ＭＳ Ｐゴシック"/>
      <family val="2"/>
      <charset val="128"/>
      <scheme val="minor"/>
    </font>
    <font>
      <sz val="10"/>
      <color theme="0" tint="-0.34998626667073579"/>
      <name val="ＭＳ Ｐゴシック"/>
      <family val="3"/>
      <charset val="128"/>
    </font>
    <font>
      <sz val="6"/>
      <color rgb="FFFF0000"/>
      <name val="ＭＳ Ｐゴシック"/>
      <family val="3"/>
      <charset val="128"/>
    </font>
    <font>
      <b/>
      <sz val="12"/>
      <color rgb="FFFF0000"/>
      <name val="ＭＳ 明朝"/>
      <family val="1"/>
      <charset val="128"/>
    </font>
    <font>
      <b/>
      <sz val="12"/>
      <color theme="3" tint="0.39997558519241921"/>
      <name val="ＭＳ 明朝"/>
      <family val="1"/>
      <charset val="128"/>
    </font>
    <font>
      <sz val="10"/>
      <color rgb="FFFF0000"/>
      <name val="ＭＳ Ｐ明朝"/>
      <family val="1"/>
      <charset val="128"/>
    </font>
    <font>
      <b/>
      <sz val="16"/>
      <color rgb="FFFF0000"/>
      <name val="ＭＳ ゴシック"/>
      <family val="3"/>
      <charset val="128"/>
    </font>
    <font>
      <b/>
      <sz val="12"/>
      <name val="ＭＳ ゴシック"/>
      <family val="3"/>
      <charset val="128"/>
    </font>
    <font>
      <sz val="9"/>
      <color rgb="FF0070C0"/>
      <name val="ＭＳ Ｐ明朝"/>
      <family val="1"/>
      <charset val="128"/>
    </font>
    <font>
      <sz val="9"/>
      <color rgb="FFFF0000"/>
      <name val="ＭＳ Ｐ明朝"/>
      <family val="1"/>
      <charset val="128"/>
    </font>
    <font>
      <sz val="9"/>
      <color rgb="FF0070C0"/>
      <name val="ＭＳ Ｐゴシック"/>
      <family val="3"/>
      <charset val="128"/>
    </font>
    <font>
      <sz val="10"/>
      <color theme="0" tint="-0.34998626667073579"/>
      <name val="ＭＳ ゴシック"/>
      <family val="3"/>
      <charset val="128"/>
    </font>
    <font>
      <b/>
      <sz val="10"/>
      <color rgb="FF0070C0"/>
      <name val="ＭＳ Ｐ明朝"/>
      <family val="1"/>
      <charset val="128"/>
    </font>
    <font>
      <b/>
      <sz val="10"/>
      <color rgb="FFFF0000"/>
      <name val="ＭＳ Ｐ明朝"/>
      <family val="1"/>
      <charset val="128"/>
    </font>
    <font>
      <b/>
      <sz val="10"/>
      <name val="ＭＳ 明朝"/>
      <family val="1"/>
      <charset val="128"/>
    </font>
    <font>
      <b/>
      <sz val="9"/>
      <name val="ＭＳ Ｐ明朝"/>
      <family val="1"/>
      <charset val="128"/>
    </font>
    <font>
      <sz val="9"/>
      <color rgb="FFFF0000"/>
      <name val="ＭＳ Ｐゴシック"/>
      <family val="3"/>
      <charset val="128"/>
    </font>
  </fonts>
  <fills count="26">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indexed="41"/>
        <bgColor indexed="47"/>
      </patternFill>
    </fill>
    <fill>
      <patternFill patternType="solid">
        <fgColor indexed="44"/>
        <bgColor indexed="64"/>
      </patternFill>
    </fill>
    <fill>
      <patternFill patternType="solid">
        <fgColor indexed="22"/>
        <bgColor indexed="64"/>
      </patternFill>
    </fill>
    <fill>
      <patternFill patternType="solid">
        <fgColor indexed="9"/>
        <bgColor indexed="64"/>
      </patternFill>
    </fill>
    <fill>
      <patternFill patternType="solid">
        <fgColor rgb="FFFFFF66"/>
        <bgColor indexed="64"/>
      </patternFill>
    </fill>
    <fill>
      <patternFill patternType="solid">
        <fgColor rgb="FF99CCFF"/>
        <bgColor indexed="64"/>
      </patternFill>
    </fill>
    <fill>
      <patternFill patternType="solid">
        <fgColor theme="0"/>
        <bgColor indexed="64"/>
      </patternFill>
    </fill>
    <fill>
      <patternFill patternType="solid">
        <fgColor rgb="FFFFFF99"/>
        <bgColor indexed="64"/>
      </patternFill>
    </fill>
    <fill>
      <patternFill patternType="solid">
        <fgColor rgb="FFE5F8FF"/>
        <bgColor indexed="64"/>
      </patternFill>
    </fill>
    <fill>
      <patternFill patternType="solid">
        <fgColor indexed="45"/>
        <bgColor indexed="64"/>
      </patternFill>
    </fill>
    <fill>
      <patternFill patternType="solid">
        <fgColor theme="3"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4" tint="0.79998168889431442"/>
        <bgColor indexed="64"/>
      </patternFill>
    </fill>
    <fill>
      <patternFill patternType="solid">
        <fgColor rgb="FFCCECFF"/>
        <bgColor indexed="64"/>
      </patternFill>
    </fill>
    <fill>
      <patternFill patternType="solid">
        <fgColor rgb="FFFFE38B"/>
        <bgColor indexed="64"/>
      </patternFill>
    </fill>
    <fill>
      <patternFill patternType="solid">
        <fgColor rgb="FFFFFFE5"/>
        <bgColor indexed="64"/>
      </patternFill>
    </fill>
    <fill>
      <patternFill patternType="solid">
        <fgColor rgb="FF92D050"/>
        <bgColor indexed="64"/>
      </patternFill>
    </fill>
    <fill>
      <patternFill patternType="solid">
        <fgColor rgb="FFC0C0C0"/>
        <bgColor indexed="64"/>
      </patternFill>
    </fill>
    <fill>
      <patternFill patternType="solid">
        <fgColor rgb="FFFFFFCC"/>
        <bgColor indexed="64"/>
      </patternFill>
    </fill>
    <fill>
      <patternFill patternType="solid">
        <fgColor rgb="FFFFF0E1"/>
        <bgColor indexed="64"/>
      </patternFill>
    </fill>
  </fills>
  <borders count="11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hair">
        <color indexed="64"/>
      </left>
      <right style="hair">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style="hair">
        <color indexed="64"/>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dotted">
        <color auto="1"/>
      </top>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Up="1" diagonalDown="1">
      <left style="thin">
        <color indexed="64"/>
      </left>
      <right style="thin">
        <color indexed="64"/>
      </right>
      <top style="thin">
        <color indexed="64"/>
      </top>
      <bottom style="hair">
        <color indexed="64"/>
      </bottom>
      <diagonal style="thin">
        <color indexed="64"/>
      </diagonal>
    </border>
    <border diagonalUp="1" diagonalDown="1">
      <left style="thin">
        <color indexed="64"/>
      </left>
      <right style="thin">
        <color indexed="64"/>
      </right>
      <top style="hair">
        <color indexed="64"/>
      </top>
      <bottom style="hair">
        <color indexed="64"/>
      </bottom>
      <diagonal style="thin">
        <color indexed="64"/>
      </diagonal>
    </border>
    <border diagonalUp="1" diagonalDown="1">
      <left style="thin">
        <color indexed="64"/>
      </left>
      <right style="thin">
        <color indexed="64"/>
      </right>
      <top style="hair">
        <color indexed="64"/>
      </top>
      <bottom style="thin">
        <color indexed="64"/>
      </bottom>
      <diagonal style="thin">
        <color indexed="64"/>
      </diagonal>
    </border>
    <border>
      <left/>
      <right style="medium">
        <color indexed="64"/>
      </right>
      <top style="thin">
        <color indexed="64"/>
      </top>
      <bottom/>
      <diagonal/>
    </border>
    <border>
      <left/>
      <right style="medium">
        <color indexed="64"/>
      </right>
      <top/>
      <bottom style="medium">
        <color indexed="64"/>
      </bottom>
      <diagonal/>
    </border>
    <border>
      <left style="hair">
        <color indexed="64"/>
      </left>
      <right style="hair">
        <color indexed="64"/>
      </right>
      <top style="thin">
        <color indexed="64"/>
      </top>
      <bottom style="thin">
        <color indexed="64"/>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diagonalUp="1" diagonalDown="1">
      <left style="thin">
        <color indexed="64"/>
      </left>
      <right style="thin">
        <color indexed="64"/>
      </right>
      <top style="thin">
        <color indexed="64"/>
      </top>
      <bottom style="hair">
        <color indexed="64"/>
      </bottom>
      <diagonal style="hair">
        <color indexed="64"/>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medium">
        <color indexed="64"/>
      </left>
      <right style="medium">
        <color indexed="64"/>
      </right>
      <top/>
      <bottom style="medium">
        <color indexed="64"/>
      </bottom>
      <diagonal/>
    </border>
    <border>
      <left/>
      <right style="medium">
        <color indexed="64"/>
      </right>
      <top style="thin">
        <color indexed="64"/>
      </top>
      <bottom style="double">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12">
    <xf numFmtId="0" fontId="0" fillId="0" borderId="0">
      <alignment vertical="center"/>
    </xf>
    <xf numFmtId="182" fontId="38" fillId="0" borderId="0" applyFill="0" applyBorder="0" applyAlignment="0"/>
    <xf numFmtId="0" fontId="39" fillId="0" borderId="1" applyNumberFormat="0" applyAlignment="0" applyProtection="0">
      <alignment horizontal="left" vertical="center"/>
    </xf>
    <xf numFmtId="0" fontId="39" fillId="0" borderId="2">
      <alignment horizontal="left" vertical="center"/>
    </xf>
    <xf numFmtId="0" fontId="40" fillId="0" borderId="0"/>
    <xf numFmtId="0" fontId="42" fillId="0" borderId="0" applyNumberFormat="0" applyFill="0" applyBorder="0" applyAlignment="0" applyProtection="0">
      <alignment vertical="top"/>
      <protection locked="0"/>
    </xf>
    <xf numFmtId="183" fontId="17" fillId="2" borderId="3" applyFont="0" applyFill="0" applyBorder="0" applyAlignment="0" applyProtection="0"/>
    <xf numFmtId="38" fontId="1" fillId="0" borderId="0" applyFont="0" applyFill="0" applyBorder="0" applyAlignment="0" applyProtection="0">
      <alignment vertical="center"/>
    </xf>
    <xf numFmtId="0" fontId="41" fillId="0" borderId="0">
      <alignment vertical="center"/>
    </xf>
    <xf numFmtId="0" fontId="6" fillId="0" borderId="0"/>
    <xf numFmtId="0" fontId="11" fillId="0" borderId="0">
      <alignment vertical="center"/>
    </xf>
    <xf numFmtId="6" fontId="1" fillId="0" borderId="0" applyFont="0" applyFill="0" applyBorder="0" applyAlignment="0" applyProtection="0">
      <alignment vertical="center"/>
    </xf>
  </cellStyleXfs>
  <cellXfs count="782">
    <xf numFmtId="0" fontId="0" fillId="0" borderId="0" xfId="0">
      <alignment vertical="center"/>
    </xf>
    <xf numFmtId="0" fontId="4" fillId="3" borderId="0" xfId="0" applyFont="1" applyFill="1" applyAlignment="1" applyProtection="1">
      <alignment horizontal="center" vertical="center"/>
    </xf>
    <xf numFmtId="0" fontId="4" fillId="0" borderId="0" xfId="0" applyFont="1" applyProtection="1">
      <alignment vertical="center"/>
    </xf>
    <xf numFmtId="0" fontId="4" fillId="0" borderId="0" xfId="0" applyFont="1" applyAlignment="1" applyProtection="1"/>
    <xf numFmtId="0" fontId="5" fillId="3" borderId="0" xfId="0" applyFont="1" applyFill="1" applyBorder="1" applyAlignment="1" applyProtection="1">
      <alignment horizontal="center" vertical="center" shrinkToFit="1"/>
    </xf>
    <xf numFmtId="0" fontId="5" fillId="3" borderId="0" xfId="0" applyFont="1" applyFill="1" applyAlignment="1" applyProtection="1">
      <alignment horizontal="center" vertical="center" wrapText="1"/>
    </xf>
    <xf numFmtId="0" fontId="4" fillId="0" borderId="0" xfId="0" applyFont="1" applyAlignment="1" applyProtection="1">
      <alignment horizontal="center" vertical="center"/>
    </xf>
    <xf numFmtId="0" fontId="8" fillId="3" borderId="9" xfId="0" applyFont="1" applyFill="1" applyBorder="1" applyAlignment="1" applyProtection="1">
      <alignment horizontal="center" vertical="center"/>
    </xf>
    <xf numFmtId="0" fontId="11" fillId="0" borderId="0" xfId="0" applyFont="1" applyProtection="1">
      <alignment vertical="center"/>
    </xf>
    <xf numFmtId="0" fontId="11" fillId="0" borderId="0" xfId="0" applyFont="1" applyAlignment="1" applyProtection="1"/>
    <xf numFmtId="0" fontId="4" fillId="0" borderId="0" xfId="0" applyFont="1" applyFill="1" applyProtection="1">
      <alignment vertical="center"/>
    </xf>
    <xf numFmtId="0" fontId="5" fillId="5" borderId="16" xfId="0" applyFont="1" applyFill="1" applyBorder="1" applyAlignment="1" applyProtection="1">
      <alignment horizontal="center" vertical="center"/>
    </xf>
    <xf numFmtId="0" fontId="5" fillId="5" borderId="16" xfId="0" applyFont="1" applyFill="1" applyBorder="1" applyAlignment="1" applyProtection="1">
      <alignment horizontal="left" vertical="center"/>
    </xf>
    <xf numFmtId="0" fontId="6" fillId="0" borderId="6" xfId="0" applyNumberFormat="1" applyFont="1" applyBorder="1" applyAlignment="1" applyProtection="1">
      <alignment horizontal="center" vertical="center" shrinkToFit="1"/>
      <protection locked="0"/>
    </xf>
    <xf numFmtId="0" fontId="4" fillId="0" borderId="0" xfId="0" applyFont="1" applyBorder="1" applyAlignment="1" applyProtection="1">
      <alignment horizontal="center" vertical="center"/>
    </xf>
    <xf numFmtId="0" fontId="23" fillId="0" borderId="0" xfId="0" applyFont="1" applyBorder="1" applyAlignment="1" applyProtection="1">
      <alignment horizontal="right" vertical="center"/>
      <protection locked="0"/>
    </xf>
    <xf numFmtId="0" fontId="35" fillId="0" borderId="0" xfId="0" applyFont="1" applyAlignment="1" applyProtection="1">
      <alignment vertical="center"/>
    </xf>
    <xf numFmtId="0" fontId="36" fillId="0" borderId="0" xfId="0" applyFont="1" applyFill="1" applyProtection="1">
      <alignment vertical="center"/>
    </xf>
    <xf numFmtId="0" fontId="36" fillId="0" borderId="0" xfId="0" applyFont="1" applyAlignment="1" applyProtection="1">
      <alignment vertical="center"/>
    </xf>
    <xf numFmtId="0" fontId="36" fillId="0" borderId="0" xfId="0" applyFont="1" applyFill="1" applyBorder="1" applyProtection="1">
      <alignment vertical="center"/>
    </xf>
    <xf numFmtId="0" fontId="37" fillId="0" borderId="0" xfId="0" applyFont="1" applyFill="1" applyBorder="1" applyProtection="1">
      <alignment vertical="center"/>
    </xf>
    <xf numFmtId="0" fontId="36" fillId="0" borderId="0" xfId="0" applyFont="1" applyProtection="1">
      <alignment vertical="center"/>
    </xf>
    <xf numFmtId="0" fontId="36" fillId="0" borderId="0" xfId="0" applyNumberFormat="1" applyFont="1" applyAlignment="1" applyProtection="1">
      <alignment vertical="center"/>
    </xf>
    <xf numFmtId="181" fontId="36" fillId="0" borderId="0" xfId="0" applyNumberFormat="1" applyFont="1" applyAlignment="1" applyProtection="1">
      <alignment vertical="center"/>
    </xf>
    <xf numFmtId="49" fontId="36" fillId="0" borderId="0" xfId="0" applyNumberFormat="1" applyFont="1" applyAlignment="1" applyProtection="1">
      <alignment vertical="center"/>
    </xf>
    <xf numFmtId="0" fontId="0" fillId="0" borderId="0" xfId="0" applyProtection="1">
      <alignment vertical="center"/>
      <protection hidden="1"/>
    </xf>
    <xf numFmtId="0" fontId="0" fillId="0" borderId="0" xfId="0" applyBorder="1" applyAlignment="1" applyProtection="1">
      <alignment horizontal="left" vertical="top" wrapText="1"/>
      <protection hidden="1"/>
    </xf>
    <xf numFmtId="0" fontId="0" fillId="0" borderId="0" xfId="0" applyAlignment="1" applyProtection="1">
      <alignment horizontal="right" vertical="top"/>
      <protection hidden="1"/>
    </xf>
    <xf numFmtId="0" fontId="0" fillId="0" borderId="59" xfId="0" applyBorder="1" applyProtection="1">
      <alignment vertical="center"/>
      <protection hidden="1"/>
    </xf>
    <xf numFmtId="0" fontId="0" fillId="0" borderId="5" xfId="0" applyBorder="1" applyProtection="1">
      <alignment vertical="center"/>
      <protection hidden="1"/>
    </xf>
    <xf numFmtId="0" fontId="0" fillId="10" borderId="59" xfId="0" applyFill="1" applyBorder="1" applyAlignment="1" applyProtection="1">
      <alignment horizontal="center" vertical="center"/>
      <protection hidden="1"/>
    </xf>
    <xf numFmtId="0" fontId="0" fillId="10" borderId="5" xfId="0" applyFill="1" applyBorder="1" applyProtection="1">
      <alignment vertical="center"/>
      <protection hidden="1"/>
    </xf>
    <xf numFmtId="0" fontId="0" fillId="0" borderId="5" xfId="0" applyBorder="1" applyAlignment="1" applyProtection="1">
      <alignment vertical="center" shrinkToFit="1"/>
      <protection hidden="1"/>
    </xf>
    <xf numFmtId="0" fontId="0" fillId="0" borderId="62" xfId="0" applyBorder="1" applyProtection="1">
      <alignment vertical="center"/>
      <protection hidden="1"/>
    </xf>
    <xf numFmtId="0" fontId="0" fillId="0" borderId="63" xfId="0" applyBorder="1" applyProtection="1">
      <alignment vertical="center"/>
      <protection hidden="1"/>
    </xf>
    <xf numFmtId="0" fontId="0" fillId="0" borderId="0" xfId="0" applyAlignment="1" applyProtection="1">
      <alignment horizontal="left" vertical="top"/>
      <protection hidden="1"/>
    </xf>
    <xf numFmtId="0" fontId="0" fillId="0" borderId="0" xfId="0" applyAlignment="1" applyProtection="1">
      <alignment horizontal="right" vertical="center"/>
      <protection hidden="1"/>
    </xf>
    <xf numFmtId="38" fontId="6" fillId="0" borderId="5" xfId="7" applyFont="1" applyBorder="1" applyAlignment="1" applyProtection="1">
      <alignment horizontal="center" vertical="center"/>
      <protection hidden="1"/>
    </xf>
    <xf numFmtId="0" fontId="11" fillId="8" borderId="73" xfId="9" applyNumberFormat="1" applyFont="1" applyFill="1" applyBorder="1" applyAlignment="1" applyProtection="1">
      <alignment horizontal="center" vertical="center"/>
      <protection locked="0"/>
    </xf>
    <xf numFmtId="180" fontId="11" fillId="8" borderId="74" xfId="9" applyNumberFormat="1" applyFont="1" applyFill="1" applyBorder="1" applyAlignment="1" applyProtection="1">
      <alignment horizontal="center" vertical="center"/>
      <protection locked="0"/>
    </xf>
    <xf numFmtId="0" fontId="0" fillId="0" borderId="80" xfId="0" applyBorder="1" applyProtection="1">
      <alignment vertical="center"/>
      <protection hidden="1"/>
    </xf>
    <xf numFmtId="0" fontId="0" fillId="0" borderId="81" xfId="0" applyBorder="1" applyProtection="1">
      <alignment vertical="center"/>
      <protection hidden="1"/>
    </xf>
    <xf numFmtId="0" fontId="0" fillId="0" borderId="82" xfId="0" applyBorder="1" applyAlignment="1" applyProtection="1">
      <alignment vertical="center"/>
      <protection hidden="1"/>
    </xf>
    <xf numFmtId="0" fontId="0" fillId="0" borderId="82" xfId="0" applyBorder="1" applyProtection="1">
      <alignment vertical="center"/>
      <protection hidden="1"/>
    </xf>
    <xf numFmtId="0" fontId="0" fillId="0" borderId="0" xfId="0" applyBorder="1" applyProtection="1">
      <alignment vertical="center"/>
      <protection hidden="1"/>
    </xf>
    <xf numFmtId="3" fontId="28" fillId="0" borderId="7" xfId="0" applyNumberFormat="1" applyFont="1" applyBorder="1" applyAlignment="1" applyProtection="1">
      <alignment horizontal="right" vertical="center" indent="1"/>
      <protection hidden="1"/>
    </xf>
    <xf numFmtId="3" fontId="28" fillId="0" borderId="36" xfId="0" applyNumberFormat="1" applyFont="1" applyBorder="1" applyAlignment="1" applyProtection="1">
      <alignment horizontal="right" vertical="center" indent="1"/>
      <protection hidden="1"/>
    </xf>
    <xf numFmtId="3" fontId="21" fillId="0" borderId="32" xfId="0" applyNumberFormat="1" applyFont="1" applyBorder="1" applyAlignment="1" applyProtection="1">
      <alignment horizontal="right" vertical="center" indent="1"/>
      <protection hidden="1"/>
    </xf>
    <xf numFmtId="2" fontId="11" fillId="0" borderId="7" xfId="9" applyNumberFormat="1" applyFont="1" applyBorder="1" applyAlignment="1" applyProtection="1">
      <alignment vertical="center"/>
      <protection locked="0"/>
    </xf>
    <xf numFmtId="0" fontId="7" fillId="0" borderId="59" xfId="0" applyFont="1" applyBorder="1" applyProtection="1">
      <alignment vertical="center"/>
      <protection hidden="1"/>
    </xf>
    <xf numFmtId="0" fontId="4" fillId="0" borderId="0" xfId="0" applyFont="1" applyFill="1" applyBorder="1" applyProtection="1">
      <alignment vertical="center"/>
    </xf>
    <xf numFmtId="0" fontId="5" fillId="17" borderId="0" xfId="0" applyFont="1" applyFill="1" applyBorder="1" applyAlignment="1" applyProtection="1">
      <alignment horizontal="center" vertical="center"/>
    </xf>
    <xf numFmtId="0" fontId="5" fillId="17" borderId="0" xfId="0" applyFont="1" applyFill="1" applyBorder="1" applyProtection="1">
      <alignment vertical="center"/>
    </xf>
    <xf numFmtId="0" fontId="7" fillId="17" borderId="0" xfId="0" applyFont="1" applyFill="1" applyBorder="1" applyAlignment="1" applyProtection="1">
      <alignment horizontal="center" vertical="center"/>
    </xf>
    <xf numFmtId="178" fontId="6" fillId="0" borderId="21" xfId="7" applyNumberFormat="1" applyFont="1" applyBorder="1" applyAlignment="1" applyProtection="1">
      <alignment horizontal="center" vertical="center"/>
      <protection hidden="1"/>
    </xf>
    <xf numFmtId="178" fontId="6" fillId="0" borderId="24" xfId="7" applyNumberFormat="1" applyFont="1" applyBorder="1" applyAlignment="1" applyProtection="1">
      <alignment horizontal="center" vertical="center"/>
      <protection hidden="1"/>
    </xf>
    <xf numFmtId="0" fontId="4" fillId="17" borderId="9" xfId="0" applyFont="1" applyFill="1" applyBorder="1" applyProtection="1">
      <alignment vertical="center"/>
    </xf>
    <xf numFmtId="0" fontId="12" fillId="0" borderId="0" xfId="0" applyFont="1" applyProtection="1">
      <alignment vertical="center"/>
    </xf>
    <xf numFmtId="0" fontId="8" fillId="0" borderId="0" xfId="0" applyFont="1" applyFill="1" applyAlignment="1" applyProtection="1"/>
    <xf numFmtId="0" fontId="13" fillId="0" borderId="0" xfId="0" applyFont="1" applyFill="1" applyAlignment="1" applyProtection="1"/>
    <xf numFmtId="0" fontId="4" fillId="3" borderId="9" xfId="0" applyFont="1" applyFill="1" applyBorder="1" applyProtection="1">
      <alignment vertical="center"/>
    </xf>
    <xf numFmtId="0" fontId="11" fillId="3" borderId="9" xfId="0" applyFont="1" applyFill="1" applyBorder="1" applyAlignment="1" applyProtection="1"/>
    <xf numFmtId="0" fontId="4" fillId="3" borderId="9" xfId="0" applyFont="1" applyFill="1" applyBorder="1" applyAlignment="1" applyProtection="1"/>
    <xf numFmtId="0" fontId="4" fillId="0" borderId="9" xfId="0" applyFont="1" applyFill="1" applyBorder="1" applyProtection="1">
      <alignment vertical="center"/>
    </xf>
    <xf numFmtId="0" fontId="60" fillId="0" borderId="0" xfId="0" applyFont="1" applyProtection="1">
      <alignment vertical="center"/>
    </xf>
    <xf numFmtId="0" fontId="4" fillId="0" borderId="9" xfId="0" applyFont="1" applyFill="1" applyBorder="1" applyAlignment="1" applyProtection="1">
      <alignment horizontal="center" vertical="center"/>
    </xf>
    <xf numFmtId="0" fontId="11" fillId="0" borderId="9" xfId="0" applyFont="1" applyFill="1" applyBorder="1" applyAlignment="1" applyProtection="1"/>
    <xf numFmtId="0" fontId="4" fillId="0" borderId="9" xfId="0" applyFont="1" applyFill="1" applyBorder="1" applyAlignment="1" applyProtection="1"/>
    <xf numFmtId="0" fontId="36" fillId="0" borderId="0" xfId="0" applyFont="1" applyFill="1" applyAlignment="1" applyProtection="1"/>
    <xf numFmtId="0" fontId="4" fillId="0" borderId="0" xfId="0" applyFont="1" applyFill="1" applyAlignment="1" applyProtection="1">
      <alignment horizontal="center"/>
    </xf>
    <xf numFmtId="0" fontId="36" fillId="0" borderId="0" xfId="0" applyFont="1" applyBorder="1" applyAlignment="1" applyProtection="1"/>
    <xf numFmtId="0" fontId="36" fillId="0" borderId="0" xfId="0" applyFont="1" applyFill="1" applyBorder="1" applyAlignment="1" applyProtection="1"/>
    <xf numFmtId="0" fontId="36" fillId="4" borderId="21" xfId="0" applyFont="1" applyFill="1" applyBorder="1" applyProtection="1">
      <alignment vertical="center"/>
    </xf>
    <xf numFmtId="0" fontId="36" fillId="4" borderId="22" xfId="0" applyFont="1" applyFill="1" applyBorder="1" applyProtection="1">
      <alignment vertical="center"/>
    </xf>
    <xf numFmtId="0" fontId="36" fillId="4" borderId="24" xfId="0" applyFont="1" applyFill="1" applyBorder="1" applyProtection="1">
      <alignment vertical="center"/>
    </xf>
    <xf numFmtId="0" fontId="36" fillId="0" borderId="0" xfId="0" applyFont="1" applyFill="1" applyBorder="1" applyAlignment="1" applyProtection="1">
      <alignment horizontal="center"/>
    </xf>
    <xf numFmtId="0" fontId="36" fillId="0" borderId="9" xfId="0" applyFont="1" applyFill="1" applyBorder="1" applyProtection="1">
      <alignment vertical="center"/>
    </xf>
    <xf numFmtId="0" fontId="36" fillId="0" borderId="0" xfId="0" applyFont="1" applyBorder="1" applyAlignment="1" applyProtection="1">
      <alignment horizontal="center"/>
    </xf>
    <xf numFmtId="0" fontId="17" fillId="0" borderId="9" xfId="0" applyFont="1" applyBorder="1" applyProtection="1">
      <alignment vertical="center"/>
    </xf>
    <xf numFmtId="0" fontId="37" fillId="0" borderId="0" xfId="0" applyFont="1" applyBorder="1" applyAlignment="1" applyProtection="1">
      <alignment horizontal="center"/>
    </xf>
    <xf numFmtId="0" fontId="37" fillId="0" borderId="9" xfId="0" applyFont="1" applyBorder="1" applyProtection="1">
      <alignment vertical="center"/>
    </xf>
    <xf numFmtId="0" fontId="37" fillId="0" borderId="9" xfId="0" applyFont="1" applyFill="1" applyBorder="1" applyProtection="1">
      <alignment vertical="center"/>
    </xf>
    <xf numFmtId="0" fontId="0" fillId="0" borderId="9" xfId="0" applyBorder="1" applyProtection="1">
      <alignment vertical="center"/>
    </xf>
    <xf numFmtId="0" fontId="0" fillId="0" borderId="9" xfId="0" applyFont="1" applyBorder="1" applyProtection="1">
      <alignment vertical="center"/>
    </xf>
    <xf numFmtId="0" fontId="36" fillId="0" borderId="9" xfId="0" applyFont="1" applyBorder="1" applyAlignment="1" applyProtection="1">
      <alignment horizontal="center"/>
    </xf>
    <xf numFmtId="0" fontId="36" fillId="23" borderId="0" xfId="0" applyFont="1" applyFill="1" applyBorder="1" applyProtection="1">
      <alignment vertical="center"/>
    </xf>
    <xf numFmtId="0" fontId="36" fillId="23" borderId="0" xfId="0" applyFont="1" applyFill="1" applyProtection="1">
      <alignment vertical="center"/>
    </xf>
    <xf numFmtId="49" fontId="35" fillId="23" borderId="0" xfId="0" applyNumberFormat="1" applyFont="1" applyFill="1" applyBorder="1" applyAlignment="1" applyProtection="1">
      <alignment vertical="center" shrinkToFit="1"/>
    </xf>
    <xf numFmtId="0" fontId="35" fillId="23" borderId="0" xfId="0" applyFont="1" applyFill="1" applyAlignment="1" applyProtection="1">
      <alignment vertical="center"/>
    </xf>
    <xf numFmtId="0" fontId="16" fillId="0" borderId="0" xfId="0" applyFont="1" applyAlignment="1" applyProtection="1">
      <alignment vertical="center"/>
    </xf>
    <xf numFmtId="0" fontId="36" fillId="12" borderId="22" xfId="0" applyFont="1" applyFill="1" applyBorder="1" applyProtection="1">
      <alignment vertical="center"/>
    </xf>
    <xf numFmtId="0" fontId="63" fillId="0" borderId="0" xfId="0" applyNumberFormat="1" applyFont="1" applyFill="1" applyAlignment="1" applyProtection="1">
      <alignment horizontal="center" vertical="top"/>
    </xf>
    <xf numFmtId="0" fontId="60" fillId="0" borderId="0" xfId="0" applyFont="1" applyFill="1" applyAlignment="1" applyProtection="1"/>
    <xf numFmtId="0" fontId="61" fillId="0" borderId="0" xfId="0" applyFont="1" applyFill="1" applyAlignment="1" applyProtection="1"/>
    <xf numFmtId="0" fontId="62" fillId="0" borderId="0" xfId="0" applyFont="1" applyFill="1" applyAlignment="1" applyProtection="1">
      <alignment horizontal="left"/>
    </xf>
    <xf numFmtId="0" fontId="59" fillId="0" borderId="0" xfId="0" applyFont="1" applyFill="1" applyAlignment="1" applyProtection="1">
      <alignment horizontal="left"/>
    </xf>
    <xf numFmtId="0" fontId="59" fillId="0" borderId="0" xfId="0" applyFont="1" applyFill="1" applyAlignment="1" applyProtection="1">
      <alignment horizontal="left" vertical="center"/>
    </xf>
    <xf numFmtId="0" fontId="12" fillId="0" borderId="21" xfId="0" applyFont="1" applyBorder="1" applyAlignment="1" applyProtection="1">
      <alignment horizontal="center" vertical="center" shrinkToFit="1"/>
      <protection locked="0"/>
    </xf>
    <xf numFmtId="0" fontId="12" fillId="0" borderId="22" xfId="0" applyFont="1" applyBorder="1" applyAlignment="1" applyProtection="1">
      <alignment horizontal="center" vertical="center" shrinkToFit="1"/>
      <protection locked="0"/>
    </xf>
    <xf numFmtId="0" fontId="12" fillId="0" borderId="24" xfId="0" applyFont="1" applyBorder="1" applyAlignment="1" applyProtection="1">
      <alignment horizontal="center" vertical="center" shrinkToFit="1"/>
      <protection locked="0"/>
    </xf>
    <xf numFmtId="0" fontId="36" fillId="0" borderId="0" xfId="0" applyFont="1" applyAlignment="1" applyProtection="1">
      <alignment horizontal="center" vertical="center" justifyLastLine="1"/>
    </xf>
    <xf numFmtId="0" fontId="4" fillId="0" borderId="0" xfId="0" applyFont="1" applyAlignment="1" applyProtection="1">
      <alignment horizontal="right" vertical="center"/>
    </xf>
    <xf numFmtId="0" fontId="12" fillId="0" borderId="0" xfId="0" applyFont="1" applyBorder="1" applyAlignment="1" applyProtection="1">
      <alignment horizontal="center" vertical="center" shrinkToFit="1"/>
    </xf>
    <xf numFmtId="0" fontId="12" fillId="21" borderId="46" xfId="0" applyFont="1" applyFill="1" applyBorder="1" applyAlignment="1" applyProtection="1">
      <alignment horizontal="center" vertical="center" wrapText="1"/>
    </xf>
    <xf numFmtId="0" fontId="5" fillId="0" borderId="0" xfId="0" applyFont="1" applyAlignment="1" applyProtection="1"/>
    <xf numFmtId="0" fontId="6" fillId="0" borderId="0" xfId="0" applyNumberFormat="1" applyFont="1" applyBorder="1" applyAlignment="1" applyProtection="1">
      <alignment horizontal="center" vertical="center"/>
    </xf>
    <xf numFmtId="0" fontId="12" fillId="21" borderId="14" xfId="0" applyFont="1" applyFill="1" applyBorder="1" applyAlignment="1" applyProtection="1">
      <alignment horizontal="center" vertical="center" wrapText="1" shrinkToFit="1"/>
    </xf>
    <xf numFmtId="177" fontId="12" fillId="21" borderId="89" xfId="0" applyNumberFormat="1" applyFont="1" applyFill="1" applyBorder="1" applyAlignment="1" applyProtection="1">
      <alignment horizontal="center" vertical="center" justifyLastLine="1"/>
    </xf>
    <xf numFmtId="179" fontId="8" fillId="21" borderId="11" xfId="0" applyNumberFormat="1" applyFont="1" applyFill="1" applyBorder="1" applyAlignment="1" applyProtection="1">
      <alignment horizontal="center" vertical="center" shrinkToFit="1"/>
    </xf>
    <xf numFmtId="3" fontId="8" fillId="21" borderId="90" xfId="0" applyNumberFormat="1" applyFont="1" applyFill="1" applyBorder="1" applyAlignment="1" applyProtection="1">
      <alignment horizontal="center" vertical="center"/>
    </xf>
    <xf numFmtId="38" fontId="12" fillId="0" borderId="7" xfId="7" applyFont="1" applyBorder="1" applyAlignment="1" applyProtection="1">
      <alignment horizontal="center" vertical="center"/>
    </xf>
    <xf numFmtId="0" fontId="6" fillId="0" borderId="0" xfId="0" applyFont="1" applyProtection="1">
      <alignment vertical="center"/>
    </xf>
    <xf numFmtId="0" fontId="22" fillId="0" borderId="4" xfId="0" applyFont="1" applyBorder="1" applyAlignment="1" applyProtection="1">
      <alignment vertical="center"/>
      <protection locked="0"/>
    </xf>
    <xf numFmtId="0" fontId="11" fillId="0" borderId="71" xfId="9" applyFont="1" applyFill="1" applyBorder="1" applyAlignment="1" applyProtection="1">
      <alignment horizontal="center" vertical="center"/>
      <protection locked="0"/>
    </xf>
    <xf numFmtId="0" fontId="6" fillId="0" borderId="0" xfId="9" applyProtection="1"/>
    <xf numFmtId="0" fontId="6" fillId="0" borderId="0" xfId="9" applyFill="1" applyProtection="1"/>
    <xf numFmtId="0" fontId="6" fillId="12" borderId="0" xfId="9" applyFill="1" applyProtection="1"/>
    <xf numFmtId="0" fontId="48" fillId="12" borderId="0" xfId="9" applyFont="1" applyFill="1" applyProtection="1"/>
    <xf numFmtId="0" fontId="6" fillId="0" borderId="0" xfId="9" applyAlignment="1" applyProtection="1">
      <alignment vertical="center"/>
    </xf>
    <xf numFmtId="0" fontId="6" fillId="12" borderId="68" xfId="9" applyFill="1" applyBorder="1" applyAlignment="1" applyProtection="1">
      <alignment horizontal="center" vertical="center" shrinkToFit="1"/>
    </xf>
    <xf numFmtId="0" fontId="6" fillId="0" borderId="0" xfId="9" applyFill="1" applyBorder="1" applyAlignment="1" applyProtection="1">
      <alignment vertical="center"/>
    </xf>
    <xf numFmtId="0" fontId="6" fillId="0" borderId="0" xfId="9" applyAlignment="1" applyProtection="1">
      <alignment horizontal="center" vertical="center"/>
    </xf>
    <xf numFmtId="0" fontId="11" fillId="12" borderId="71" xfId="9" applyFont="1" applyFill="1" applyBorder="1" applyAlignment="1" applyProtection="1">
      <alignment horizontal="center" vertical="center"/>
    </xf>
    <xf numFmtId="0" fontId="6" fillId="0" borderId="0" xfId="9" applyAlignment="1" applyProtection="1">
      <alignment horizontal="center" vertical="center" wrapText="1"/>
    </xf>
    <xf numFmtId="0" fontId="6" fillId="12" borderId="56" xfId="9" applyFill="1" applyBorder="1" applyAlignment="1" applyProtection="1">
      <alignment horizontal="center" vertical="center"/>
    </xf>
    <xf numFmtId="0" fontId="6" fillId="12" borderId="58" xfId="9" applyFill="1" applyBorder="1" applyAlignment="1" applyProtection="1">
      <alignment horizontal="center" vertical="center"/>
    </xf>
    <xf numFmtId="0" fontId="6" fillId="0" borderId="0" xfId="9" applyFill="1" applyBorder="1" applyAlignment="1" applyProtection="1">
      <alignment horizontal="center" vertical="center"/>
    </xf>
    <xf numFmtId="0" fontId="11" fillId="12" borderId="59" xfId="9" applyFont="1" applyFill="1" applyBorder="1" applyAlignment="1" applyProtection="1">
      <alignment horizontal="center" vertical="center" wrapText="1"/>
    </xf>
    <xf numFmtId="0" fontId="11" fillId="12" borderId="73" xfId="9" applyNumberFormat="1" applyFont="1" applyFill="1" applyBorder="1" applyAlignment="1" applyProtection="1">
      <alignment horizontal="center" vertical="center"/>
    </xf>
    <xf numFmtId="180" fontId="11" fillId="12" borderId="74" xfId="9" applyNumberFormat="1" applyFont="1" applyFill="1" applyBorder="1" applyAlignment="1" applyProtection="1">
      <alignment horizontal="center" vertical="center"/>
    </xf>
    <xf numFmtId="185" fontId="6" fillId="0" borderId="0" xfId="9" applyNumberFormat="1" applyFill="1" applyBorder="1" applyAlignment="1" applyProtection="1">
      <alignment horizontal="right" vertical="center"/>
    </xf>
    <xf numFmtId="0" fontId="6" fillId="12" borderId="62" xfId="9" applyFill="1" applyBorder="1" applyAlignment="1" applyProtection="1">
      <alignment horizontal="center" vertical="center"/>
    </xf>
    <xf numFmtId="0" fontId="49" fillId="13" borderId="0" xfId="9" applyFont="1" applyFill="1" applyAlignment="1" applyProtection="1">
      <alignment horizontal="left" indent="1"/>
    </xf>
    <xf numFmtId="0" fontId="50" fillId="13" borderId="0" xfId="9" applyFont="1" applyFill="1" applyBorder="1" applyAlignment="1" applyProtection="1">
      <alignment vertical="center"/>
    </xf>
    <xf numFmtId="0" fontId="51" fillId="13" borderId="0" xfId="9" applyFont="1" applyFill="1" applyBorder="1" applyAlignment="1" applyProtection="1">
      <alignment vertical="center" textRotation="255"/>
    </xf>
    <xf numFmtId="0" fontId="52" fillId="13" borderId="0" xfId="9" applyFont="1" applyFill="1" applyBorder="1" applyProtection="1"/>
    <xf numFmtId="49" fontId="52" fillId="13" borderId="0" xfId="9" applyNumberFormat="1" applyFont="1" applyFill="1" applyBorder="1" applyAlignment="1" applyProtection="1">
      <alignment vertical="center"/>
    </xf>
    <xf numFmtId="0" fontId="52" fillId="13" borderId="0" xfId="9" applyFont="1" applyFill="1" applyBorder="1" applyAlignment="1" applyProtection="1">
      <alignment vertical="center"/>
    </xf>
    <xf numFmtId="185" fontId="52" fillId="13" borderId="0" xfId="9" applyNumberFormat="1" applyFont="1" applyFill="1" applyBorder="1" applyAlignment="1" applyProtection="1">
      <alignment vertical="center"/>
    </xf>
    <xf numFmtId="49" fontId="52" fillId="13" borderId="0" xfId="9" applyNumberFormat="1" applyFont="1" applyFill="1" applyBorder="1" applyAlignment="1" applyProtection="1">
      <alignment horizontal="center" vertical="center"/>
    </xf>
    <xf numFmtId="0" fontId="51" fillId="13" borderId="0" xfId="9" applyFont="1" applyFill="1" applyBorder="1" applyAlignment="1" applyProtection="1">
      <alignment horizontal="center" vertical="center" textRotation="255"/>
    </xf>
    <xf numFmtId="0" fontId="52" fillId="13" borderId="0" xfId="9" applyFont="1" applyFill="1" applyBorder="1" applyAlignment="1" applyProtection="1">
      <alignment horizontal="center" vertical="center"/>
    </xf>
    <xf numFmtId="0" fontId="52" fillId="13" borderId="0" xfId="9" applyFont="1" applyFill="1" applyBorder="1" applyAlignment="1" applyProtection="1">
      <alignment horizontal="right" vertical="center"/>
    </xf>
    <xf numFmtId="185" fontId="52" fillId="13" borderId="0" xfId="9" applyNumberFormat="1" applyFont="1" applyFill="1" applyBorder="1" applyAlignment="1" applyProtection="1">
      <alignment horizontal="right" vertical="center"/>
    </xf>
    <xf numFmtId="0" fontId="6" fillId="0" borderId="79" xfId="9" applyFill="1" applyBorder="1" applyProtection="1"/>
    <xf numFmtId="0" fontId="6" fillId="0" borderId="0" xfId="9" applyFill="1" applyBorder="1" applyProtection="1"/>
    <xf numFmtId="0" fontId="48" fillId="0" borderId="0" xfId="9" applyFont="1" applyFill="1" applyBorder="1" applyAlignment="1" applyProtection="1">
      <alignment horizontal="left"/>
    </xf>
    <xf numFmtId="0" fontId="48" fillId="0" borderId="0" xfId="9" applyFont="1" applyProtection="1"/>
    <xf numFmtId="0" fontId="6" fillId="0" borderId="68" xfId="9" applyFill="1" applyBorder="1" applyAlignment="1" applyProtection="1">
      <alignment horizontal="center" vertical="center" shrinkToFit="1"/>
    </xf>
    <xf numFmtId="0" fontId="6" fillId="0" borderId="0" xfId="9" applyFont="1" applyFill="1" applyBorder="1" applyAlignment="1" applyProtection="1">
      <alignment horizontal="center" vertical="center"/>
    </xf>
    <xf numFmtId="0" fontId="6" fillId="0" borderId="56" xfId="9" applyBorder="1" applyAlignment="1" applyProtection="1">
      <alignment horizontal="center" vertical="center"/>
    </xf>
    <xf numFmtId="0" fontId="6" fillId="8" borderId="59" xfId="9" applyFont="1" applyFill="1" applyBorder="1" applyAlignment="1" applyProtection="1">
      <alignment horizontal="center" vertical="center" wrapText="1"/>
    </xf>
    <xf numFmtId="185" fontId="6" fillId="0" borderId="0" xfId="9" applyNumberFormat="1" applyFill="1" applyBorder="1" applyAlignment="1" applyProtection="1">
      <alignment horizontal="center" vertical="center"/>
    </xf>
    <xf numFmtId="0" fontId="6" fillId="8" borderId="62" xfId="9" applyFill="1" applyBorder="1" applyAlignment="1" applyProtection="1">
      <alignment horizontal="center" vertical="center"/>
    </xf>
    <xf numFmtId="0" fontId="6" fillId="8" borderId="0" xfId="9" applyFill="1" applyBorder="1" applyAlignment="1" applyProtection="1">
      <alignment horizontal="center" vertical="center"/>
    </xf>
    <xf numFmtId="0" fontId="23" fillId="8" borderId="0" xfId="9" applyFont="1" applyFill="1" applyBorder="1" applyAlignment="1" applyProtection="1">
      <alignment vertical="center"/>
    </xf>
    <xf numFmtId="0" fontId="11" fillId="8" borderId="0" xfId="9" applyFont="1" applyFill="1" applyBorder="1" applyAlignment="1" applyProtection="1">
      <alignment vertical="center" textRotation="255"/>
    </xf>
    <xf numFmtId="0" fontId="6" fillId="0" borderId="0" xfId="9" applyBorder="1" applyProtection="1"/>
    <xf numFmtId="0" fontId="6" fillId="11" borderId="0" xfId="9" applyFill="1" applyBorder="1" applyProtection="1"/>
    <xf numFmtId="0" fontId="6" fillId="11" borderId="0" xfId="9" applyFill="1" applyBorder="1" applyAlignment="1" applyProtection="1">
      <alignment vertical="center"/>
    </xf>
    <xf numFmtId="185" fontId="6" fillId="11" borderId="0" xfId="9" applyNumberFormat="1" applyFill="1" applyBorder="1" applyAlignment="1" applyProtection="1">
      <alignment vertical="center"/>
    </xf>
    <xf numFmtId="185" fontId="6" fillId="0" borderId="0" xfId="9" applyNumberFormat="1" applyFill="1" applyBorder="1" applyAlignment="1" applyProtection="1">
      <alignment vertical="center"/>
    </xf>
    <xf numFmtId="0" fontId="6" fillId="8" borderId="79" xfId="9" applyFill="1" applyBorder="1" applyProtection="1"/>
    <xf numFmtId="0" fontId="48" fillId="0" borderId="0" xfId="9" applyFont="1" applyFill="1" applyProtection="1"/>
    <xf numFmtId="0" fontId="48" fillId="14" borderId="0" xfId="9" applyFont="1" applyFill="1" applyProtection="1"/>
    <xf numFmtId="0" fontId="54" fillId="0" borderId="0" xfId="9" applyFont="1" applyFill="1" applyBorder="1" applyAlignment="1" applyProtection="1">
      <alignment horizontal="center" vertical="center"/>
    </xf>
    <xf numFmtId="185" fontId="54" fillId="0" borderId="0" xfId="9" applyNumberFormat="1" applyFont="1" applyFill="1" applyBorder="1" applyAlignment="1" applyProtection="1">
      <alignment horizontal="right" vertical="center"/>
    </xf>
    <xf numFmtId="0" fontId="17" fillId="0" borderId="0" xfId="0" applyFont="1" applyFill="1" applyAlignment="1" applyProtection="1">
      <alignment vertical="center" shrinkToFit="1"/>
    </xf>
    <xf numFmtId="0" fontId="65" fillId="0" borderId="0" xfId="0" applyFont="1" applyFill="1" applyAlignment="1" applyProtection="1">
      <alignment vertical="center"/>
    </xf>
    <xf numFmtId="0" fontId="17" fillId="0" borderId="0" xfId="0" applyFont="1" applyAlignment="1" applyProtection="1">
      <alignment vertical="center" shrinkToFit="1"/>
    </xf>
    <xf numFmtId="0" fontId="17" fillId="23" borderId="0" xfId="0" applyFont="1" applyFill="1" applyAlignment="1" applyProtection="1">
      <alignment vertical="center" shrinkToFit="1"/>
    </xf>
    <xf numFmtId="0" fontId="17" fillId="7" borderId="0" xfId="0" applyFont="1" applyFill="1" applyAlignment="1" applyProtection="1">
      <alignment vertical="center" shrinkToFit="1"/>
    </xf>
    <xf numFmtId="0" fontId="23" fillId="0" borderId="28" xfId="0" applyFont="1" applyBorder="1" applyAlignment="1" applyProtection="1">
      <alignment horizontal="center" vertical="center"/>
    </xf>
    <xf numFmtId="0" fontId="22" fillId="0" borderId="4" xfId="0" applyFont="1" applyBorder="1" applyAlignment="1" applyProtection="1">
      <alignment vertical="center"/>
    </xf>
    <xf numFmtId="0" fontId="4" fillId="0" borderId="0" xfId="0" applyFont="1" applyFill="1" applyAlignment="1" applyProtection="1">
      <alignment horizontal="center" vertical="center"/>
    </xf>
    <xf numFmtId="0" fontId="13" fillId="0" borderId="0" xfId="0" applyFont="1" applyFill="1" applyBorder="1" applyAlignment="1" applyProtection="1">
      <alignment vertical="center"/>
    </xf>
    <xf numFmtId="0" fontId="6" fillId="19" borderId="5" xfId="0" applyNumberFormat="1" applyFont="1" applyFill="1" applyBorder="1" applyAlignment="1" applyProtection="1">
      <alignment horizontal="center" vertical="center"/>
    </xf>
    <xf numFmtId="0" fontId="6" fillId="0" borderId="5" xfId="0" applyNumberFormat="1" applyFont="1" applyBorder="1" applyAlignment="1" applyProtection="1">
      <alignment horizontal="center" vertical="center"/>
      <protection locked="0"/>
    </xf>
    <xf numFmtId="0" fontId="6" fillId="0" borderId="49" xfId="0" applyNumberFormat="1" applyFont="1" applyBorder="1" applyAlignment="1" applyProtection="1">
      <alignment horizontal="center" vertical="center"/>
      <protection locked="0"/>
    </xf>
    <xf numFmtId="0" fontId="6" fillId="8" borderId="6" xfId="0" applyNumberFormat="1" applyFont="1" applyFill="1" applyBorder="1" applyAlignment="1" applyProtection="1">
      <alignment horizontal="center" vertical="center" shrinkToFit="1"/>
      <protection locked="0"/>
    </xf>
    <xf numFmtId="0" fontId="6" fillId="20" borderId="5" xfId="0" applyNumberFormat="1" applyFont="1" applyFill="1" applyBorder="1" applyAlignment="1" applyProtection="1">
      <alignment horizontal="center" vertical="center"/>
    </xf>
    <xf numFmtId="0" fontId="6" fillId="8" borderId="7" xfId="0" applyNumberFormat="1" applyFont="1" applyFill="1" applyBorder="1" applyAlignment="1" applyProtection="1">
      <alignment horizontal="center" vertical="center" shrinkToFit="1"/>
      <protection locked="0"/>
    </xf>
    <xf numFmtId="0" fontId="6" fillId="8" borderId="49" xfId="0" applyNumberFormat="1" applyFont="1" applyFill="1" applyBorder="1" applyAlignment="1" applyProtection="1">
      <alignment horizontal="center" vertical="center" shrinkToFit="1"/>
      <protection locked="0"/>
    </xf>
    <xf numFmtId="0" fontId="13" fillId="0" borderId="0" xfId="0" applyFont="1" applyBorder="1" applyAlignment="1" applyProtection="1">
      <alignment vertical="center"/>
    </xf>
    <xf numFmtId="0" fontId="6" fillId="0" borderId="8" xfId="0" applyNumberFormat="1" applyFont="1" applyBorder="1" applyAlignment="1" applyProtection="1">
      <alignment horizontal="center" vertical="center" shrinkToFit="1"/>
      <protection locked="0"/>
    </xf>
    <xf numFmtId="0" fontId="5" fillId="0" borderId="5" xfId="0" applyFont="1" applyBorder="1" applyAlignment="1" applyProtection="1">
      <alignment wrapText="1"/>
    </xf>
    <xf numFmtId="0" fontId="5" fillId="18" borderId="47" xfId="0" applyFont="1" applyFill="1" applyBorder="1" applyAlignment="1" applyProtection="1">
      <alignment horizontal="center" shrinkToFit="1"/>
      <protection locked="0"/>
    </xf>
    <xf numFmtId="0" fontId="5" fillId="18" borderId="12" xfId="0" applyFont="1" applyFill="1" applyBorder="1" applyAlignment="1" applyProtection="1">
      <alignment horizontal="left" shrinkToFit="1"/>
      <protection locked="0"/>
    </xf>
    <xf numFmtId="0" fontId="12" fillId="21" borderId="44" xfId="0" applyFont="1" applyFill="1" applyBorder="1" applyAlignment="1" applyProtection="1">
      <alignment horizontal="center" vertical="center" wrapText="1"/>
    </xf>
    <xf numFmtId="0" fontId="12" fillId="21" borderId="43" xfId="0" applyFont="1" applyFill="1" applyBorder="1" applyAlignment="1" applyProtection="1">
      <alignment horizontal="center" vertical="center" wrapText="1"/>
    </xf>
    <xf numFmtId="0" fontId="12" fillId="21" borderId="51" xfId="0" applyFont="1" applyFill="1" applyBorder="1" applyAlignment="1" applyProtection="1">
      <alignment horizontal="center" vertical="center" wrapText="1"/>
    </xf>
    <xf numFmtId="0" fontId="5" fillId="21" borderId="52" xfId="0" applyFont="1" applyFill="1" applyBorder="1" applyAlignment="1" applyProtection="1">
      <alignment horizontal="center" vertical="center"/>
    </xf>
    <xf numFmtId="0" fontId="12" fillId="0" borderId="4" xfId="0" applyFont="1" applyFill="1" applyBorder="1" applyAlignment="1" applyProtection="1">
      <alignment horizontal="center" vertical="center" wrapText="1"/>
    </xf>
    <xf numFmtId="0" fontId="4" fillId="0" borderId="4" xfId="0" applyFont="1" applyBorder="1" applyProtection="1">
      <alignment vertical="center"/>
    </xf>
    <xf numFmtId="0" fontId="6" fillId="0" borderId="7" xfId="0" applyNumberFormat="1" applyFont="1" applyBorder="1" applyAlignment="1" applyProtection="1">
      <alignment horizontal="center" vertical="center" shrinkToFit="1"/>
      <protection locked="0"/>
    </xf>
    <xf numFmtId="0" fontId="5" fillId="0" borderId="5" xfId="0" applyFont="1" applyBorder="1" applyAlignment="1" applyProtection="1">
      <alignment shrinkToFit="1"/>
    </xf>
    <xf numFmtId="0" fontId="16" fillId="0" borderId="0" xfId="0" applyFont="1" applyBorder="1" applyAlignment="1" applyProtection="1">
      <alignment horizontal="center" vertical="top" justifyLastLine="1"/>
    </xf>
    <xf numFmtId="0" fontId="11" fillId="0" borderId="0" xfId="0" applyFont="1" applyAlignment="1" applyProtection="1">
      <alignment horizontal="center"/>
    </xf>
    <xf numFmtId="0" fontId="6" fillId="0" borderId="96" xfId="0" applyFont="1" applyFill="1" applyBorder="1" applyAlignment="1" applyProtection="1">
      <alignment horizontal="left" vertical="center" shrinkToFit="1"/>
    </xf>
    <xf numFmtId="0" fontId="78" fillId="0" borderId="0" xfId="0" applyFont="1" applyBorder="1" applyAlignment="1" applyProtection="1"/>
    <xf numFmtId="0" fontId="79" fillId="0" borderId="4" xfId="0" applyFont="1" applyBorder="1" applyAlignment="1" applyProtection="1"/>
    <xf numFmtId="0" fontId="4" fillId="0" borderId="94" xfId="0" applyFont="1" applyFill="1" applyBorder="1" applyProtection="1">
      <alignment vertical="center"/>
    </xf>
    <xf numFmtId="0" fontId="4" fillId="0" borderId="95" xfId="0" applyFont="1" applyFill="1" applyBorder="1" applyProtection="1">
      <alignment vertical="center"/>
    </xf>
    <xf numFmtId="0" fontId="4" fillId="0" borderId="97" xfId="0" applyFont="1" applyFill="1" applyBorder="1" applyProtection="1">
      <alignment vertical="center"/>
    </xf>
    <xf numFmtId="0" fontId="4" fillId="0" borderId="98" xfId="0" applyFont="1" applyFill="1" applyBorder="1" applyProtection="1">
      <alignment vertical="center"/>
    </xf>
    <xf numFmtId="0" fontId="4" fillId="0" borderId="99" xfId="0" applyFont="1" applyFill="1" applyBorder="1" applyProtection="1">
      <alignment vertical="center"/>
    </xf>
    <xf numFmtId="0" fontId="11" fillId="0" borderId="0" xfId="0" applyFont="1" applyFill="1" applyAlignment="1" applyProtection="1"/>
    <xf numFmtId="0" fontId="5" fillId="0" borderId="0" xfId="0" applyFont="1" applyFill="1" applyAlignment="1" applyProtection="1"/>
    <xf numFmtId="0" fontId="8" fillId="0" borderId="0" xfId="0" applyFont="1" applyAlignment="1" applyProtection="1">
      <alignment horizontal="center"/>
    </xf>
    <xf numFmtId="0" fontId="9" fillId="0" borderId="27" xfId="0" applyFont="1" applyFill="1" applyBorder="1" applyAlignment="1" applyProtection="1">
      <alignment horizontal="right" vertical="center"/>
    </xf>
    <xf numFmtId="0" fontId="5" fillId="0" borderId="9"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5" fillId="0" borderId="0" xfId="0" applyFont="1" applyFill="1" applyAlignment="1" applyProtection="1">
      <alignment horizontal="center" vertical="center"/>
    </xf>
    <xf numFmtId="0" fontId="5" fillId="17" borderId="9" xfId="0" applyFont="1" applyFill="1" applyBorder="1" applyProtection="1">
      <alignment vertical="center"/>
    </xf>
    <xf numFmtId="0" fontId="8" fillId="17" borderId="9" xfId="0" applyFont="1" applyFill="1" applyBorder="1" applyAlignment="1" applyProtection="1"/>
    <xf numFmtId="0" fontId="5" fillId="17" borderId="9" xfId="0" applyFont="1" applyFill="1" applyBorder="1" applyAlignment="1" applyProtection="1"/>
    <xf numFmtId="0" fontId="5" fillId="17" borderId="0" xfId="0" applyFont="1" applyFill="1" applyProtection="1">
      <alignment vertical="center"/>
    </xf>
    <xf numFmtId="0" fontId="5" fillId="17" borderId="0" xfId="0" applyFont="1" applyFill="1" applyAlignment="1" applyProtection="1">
      <alignment horizontal="center" vertical="center"/>
    </xf>
    <xf numFmtId="0" fontId="5" fillId="17" borderId="0" xfId="0" applyFont="1" applyFill="1" applyAlignment="1" applyProtection="1">
      <alignment horizontal="left" vertical="center"/>
    </xf>
    <xf numFmtId="0" fontId="9" fillId="17" borderId="27" xfId="0" applyFont="1" applyFill="1" applyBorder="1" applyAlignment="1" applyProtection="1">
      <alignment horizontal="right" vertical="center"/>
    </xf>
    <xf numFmtId="0" fontId="5" fillId="17" borderId="9" xfId="0" applyFont="1" applyFill="1" applyBorder="1" applyAlignment="1" applyProtection="1">
      <alignment horizontal="center" vertical="center"/>
    </xf>
    <xf numFmtId="0" fontId="7" fillId="17" borderId="9" xfId="0" applyFont="1" applyFill="1" applyBorder="1" applyAlignment="1" applyProtection="1">
      <alignment horizontal="center" vertical="center"/>
    </xf>
    <xf numFmtId="0" fontId="8" fillId="17" borderId="27" xfId="0" applyFont="1" applyFill="1" applyBorder="1" applyAlignment="1" applyProtection="1">
      <alignment horizontal="right" vertical="center"/>
    </xf>
    <xf numFmtId="0" fontId="5" fillId="17" borderId="9" xfId="0" applyFont="1" applyFill="1" applyBorder="1" applyAlignment="1" applyProtection="1">
      <alignment horizontal="left" vertical="center"/>
    </xf>
    <xf numFmtId="0" fontId="7" fillId="17" borderId="9" xfId="0" applyFont="1" applyFill="1" applyBorder="1" applyAlignment="1" applyProtection="1">
      <alignment horizontal="left" vertical="center"/>
    </xf>
    <xf numFmtId="0" fontId="5" fillId="17" borderId="0" xfId="0" applyFont="1" applyFill="1" applyBorder="1" applyAlignment="1" applyProtection="1">
      <alignment vertical="center"/>
    </xf>
    <xf numFmtId="0" fontId="5" fillId="17" borderId="9" xfId="0" applyFont="1" applyFill="1" applyBorder="1" applyAlignment="1" applyProtection="1">
      <alignment vertical="center"/>
    </xf>
    <xf numFmtId="0" fontId="8" fillId="17" borderId="9" xfId="0" applyFont="1" applyFill="1" applyBorder="1" applyProtection="1">
      <alignment vertical="center"/>
    </xf>
    <xf numFmtId="0" fontId="9" fillId="17" borderId="0" xfId="0" applyFont="1" applyFill="1" applyBorder="1" applyAlignment="1" applyProtection="1">
      <alignment horizontal="left" vertical="center"/>
    </xf>
    <xf numFmtId="0" fontId="9" fillId="17" borderId="9" xfId="0" applyFont="1" applyFill="1" applyBorder="1" applyAlignment="1" applyProtection="1">
      <alignment horizontal="left" vertical="center"/>
    </xf>
    <xf numFmtId="0" fontId="7" fillId="17" borderId="19" xfId="0" applyFont="1" applyFill="1" applyBorder="1" applyAlignment="1" applyProtection="1">
      <alignment horizontal="center" vertical="center"/>
    </xf>
    <xf numFmtId="0" fontId="7" fillId="17" borderId="0" xfId="0" applyFont="1" applyFill="1" applyAlignment="1" applyProtection="1">
      <alignment vertical="center"/>
    </xf>
    <xf numFmtId="0" fontId="63" fillId="19" borderId="0" xfId="0" applyNumberFormat="1" applyFont="1" applyFill="1" applyAlignment="1" applyProtection="1">
      <alignment horizontal="center" vertical="top"/>
    </xf>
    <xf numFmtId="0" fontId="16" fillId="19" borderId="0" xfId="0" applyFont="1" applyFill="1" applyAlignment="1" applyProtection="1">
      <alignment vertical="top" justifyLastLine="1"/>
    </xf>
    <xf numFmtId="0" fontId="58" fillId="19" borderId="0" xfId="0" applyFont="1" applyFill="1" applyAlignment="1" applyProtection="1">
      <alignment horizontal="center" vertical="center" shrinkToFit="1"/>
    </xf>
    <xf numFmtId="0" fontId="36" fillId="19" borderId="0" xfId="0" applyFont="1" applyFill="1" applyAlignment="1" applyProtection="1">
      <alignment horizontal="center" vertical="center" justifyLastLine="1"/>
    </xf>
    <xf numFmtId="0" fontId="4" fillId="19" borderId="0" xfId="0" applyFont="1" applyFill="1" applyAlignment="1" applyProtection="1"/>
    <xf numFmtId="0" fontId="10" fillId="19" borderId="0" xfId="0" applyFont="1" applyFill="1" applyBorder="1" applyAlignment="1" applyProtection="1">
      <alignment horizontal="left"/>
    </xf>
    <xf numFmtId="0" fontId="4" fillId="19" borderId="0" xfId="0" applyFont="1" applyFill="1" applyAlignment="1" applyProtection="1">
      <alignment horizontal="center" vertical="center"/>
    </xf>
    <xf numFmtId="0" fontId="4" fillId="19" borderId="0" xfId="0" applyFont="1" applyFill="1" applyProtection="1">
      <alignment vertical="center"/>
    </xf>
    <xf numFmtId="0" fontId="4" fillId="19" borderId="0" xfId="0" applyFont="1" applyFill="1" applyBorder="1" applyProtection="1">
      <alignment vertical="center"/>
    </xf>
    <xf numFmtId="0" fontId="62" fillId="19" borderId="0" xfId="0" applyFont="1" applyFill="1" applyAlignment="1" applyProtection="1">
      <alignment horizontal="left"/>
    </xf>
    <xf numFmtId="0" fontId="13" fillId="19" borderId="0" xfId="0" applyFont="1" applyFill="1" applyBorder="1" applyAlignment="1" applyProtection="1">
      <alignment vertical="center"/>
    </xf>
    <xf numFmtId="0" fontId="59" fillId="19" borderId="0" xfId="0" applyFont="1" applyFill="1" applyAlignment="1" applyProtection="1">
      <alignment horizontal="left"/>
    </xf>
    <xf numFmtId="0" fontId="8" fillId="19" borderId="0" xfId="0" applyFont="1" applyFill="1" applyAlignment="1" applyProtection="1"/>
    <xf numFmtId="0" fontId="16" fillId="0" borderId="0" xfId="0" applyFont="1" applyFill="1" applyBorder="1" applyAlignment="1" applyProtection="1">
      <alignment horizontal="left" vertical="top" justifyLastLine="1"/>
    </xf>
    <xf numFmtId="0" fontId="36" fillId="0" borderId="0" xfId="0" applyFont="1" applyFill="1" applyAlignment="1" applyProtection="1">
      <alignment horizontal="center" vertical="center" justifyLastLine="1"/>
    </xf>
    <xf numFmtId="0" fontId="5" fillId="19" borderId="0" xfId="0" applyFont="1" applyFill="1" applyAlignment="1" applyProtection="1"/>
    <xf numFmtId="0" fontId="11" fillId="19" borderId="0" xfId="0" applyFont="1" applyFill="1" applyAlignment="1" applyProtection="1"/>
    <xf numFmtId="0" fontId="13" fillId="19" borderId="0" xfId="0" applyFont="1" applyFill="1" applyAlignment="1" applyProtection="1"/>
    <xf numFmtId="49" fontId="6" fillId="19" borderId="0" xfId="0" applyNumberFormat="1" applyFont="1" applyFill="1" applyBorder="1" applyAlignment="1" applyProtection="1">
      <alignment horizontal="center" vertical="center" shrinkToFit="1"/>
    </xf>
    <xf numFmtId="0" fontId="6" fillId="19" borderId="0" xfId="0" applyNumberFormat="1" applyFont="1" applyFill="1" applyBorder="1" applyAlignment="1" applyProtection="1">
      <alignment horizontal="center" vertical="center"/>
    </xf>
    <xf numFmtId="49" fontId="6" fillId="19" borderId="0" xfId="0" applyNumberFormat="1" applyFont="1" applyFill="1" applyBorder="1" applyAlignment="1" applyProtection="1">
      <alignment horizontal="center" vertical="center"/>
    </xf>
    <xf numFmtId="0" fontId="6" fillId="19" borderId="0" xfId="0" applyNumberFormat="1" applyFont="1" applyFill="1" applyBorder="1" applyAlignment="1" applyProtection="1">
      <alignment horizontal="center" vertical="center" shrinkToFit="1"/>
    </xf>
    <xf numFmtId="49" fontId="6" fillId="19" borderId="0" xfId="0" applyNumberFormat="1" applyFont="1" applyFill="1" applyBorder="1" applyAlignment="1" applyProtection="1">
      <alignment horizontal="center" vertical="center" shrinkToFit="1"/>
      <protection hidden="1"/>
    </xf>
    <xf numFmtId="176" fontId="76" fillId="19" borderId="0" xfId="0" applyNumberFormat="1" applyFont="1" applyFill="1" applyAlignment="1" applyProtection="1"/>
    <xf numFmtId="0" fontId="4" fillId="19" borderId="0" xfId="0" applyFont="1" applyFill="1" applyBorder="1" applyAlignment="1" applyProtection="1">
      <alignment horizontal="center"/>
    </xf>
    <xf numFmtId="0" fontId="4" fillId="19" borderId="0" xfId="0" applyFont="1" applyFill="1" applyBorder="1" applyAlignment="1" applyProtection="1">
      <alignment horizontal="center" vertical="center"/>
    </xf>
    <xf numFmtId="0" fontId="5" fillId="19" borderId="0" xfId="0" applyFont="1" applyFill="1" applyProtection="1">
      <alignment vertical="center"/>
    </xf>
    <xf numFmtId="0" fontId="5" fillId="19" borderId="0" xfId="0" applyFont="1" applyFill="1" applyBorder="1" applyAlignment="1" applyProtection="1">
      <alignment horizontal="center" vertical="center" shrinkToFit="1"/>
    </xf>
    <xf numFmtId="0" fontId="5" fillId="19" borderId="0" xfId="0" applyFont="1" applyFill="1" applyBorder="1" applyAlignment="1" applyProtection="1">
      <alignment horizontal="left" vertical="center"/>
    </xf>
    <xf numFmtId="0" fontId="5" fillId="19" borderId="0" xfId="0" applyFont="1" applyFill="1" applyBorder="1" applyAlignment="1" applyProtection="1">
      <alignment horizontal="center" vertical="center"/>
    </xf>
    <xf numFmtId="176" fontId="3" fillId="19" borderId="0" xfId="0" applyNumberFormat="1" applyFont="1" applyFill="1" applyAlignment="1" applyProtection="1">
      <alignment horizontal="center" vertical="center"/>
    </xf>
    <xf numFmtId="176" fontId="3" fillId="19" borderId="0" xfId="0" applyNumberFormat="1" applyFont="1" applyFill="1" applyProtection="1">
      <alignment vertical="center"/>
    </xf>
    <xf numFmtId="176" fontId="12" fillId="19" borderId="0" xfId="0" applyNumberFormat="1" applyFont="1" applyFill="1" applyAlignment="1" applyProtection="1">
      <alignment horizontal="center" vertical="center"/>
    </xf>
    <xf numFmtId="0" fontId="12" fillId="19" borderId="0" xfId="0" applyFont="1" applyFill="1" applyProtection="1">
      <alignment vertical="center"/>
    </xf>
    <xf numFmtId="176" fontId="12" fillId="19" borderId="0" xfId="0" applyNumberFormat="1" applyFont="1" applyFill="1" applyProtection="1">
      <alignment vertical="center"/>
    </xf>
    <xf numFmtId="0" fontId="12" fillId="19" borderId="0" xfId="0" applyFont="1" applyFill="1" applyAlignment="1" applyProtection="1">
      <alignment horizontal="center" vertical="center"/>
    </xf>
    <xf numFmtId="0" fontId="12" fillId="19" borderId="0" xfId="0" applyFont="1" applyFill="1" applyBorder="1" applyAlignment="1" applyProtection="1">
      <alignment horizontal="center" vertical="center"/>
    </xf>
    <xf numFmtId="0" fontId="4" fillId="19" borderId="0" xfId="0" applyFont="1" applyFill="1" applyAlignment="1" applyProtection="1">
      <alignment horizontal="center"/>
    </xf>
    <xf numFmtId="0" fontId="4" fillId="19" borderId="0" xfId="0" applyFont="1" applyFill="1" applyBorder="1" applyAlignment="1" applyProtection="1">
      <alignment horizontal="left"/>
    </xf>
    <xf numFmtId="0" fontId="5" fillId="19" borderId="0" xfId="0" applyFont="1" applyFill="1" applyAlignment="1" applyProtection="1">
      <alignment horizontal="center" vertical="center"/>
    </xf>
    <xf numFmtId="0" fontId="5" fillId="19" borderId="0" xfId="0" applyFont="1" applyFill="1" applyAlignment="1" applyProtection="1">
      <alignment horizontal="center" vertical="center" wrapText="1"/>
    </xf>
    <xf numFmtId="0" fontId="5" fillId="19" borderId="0" xfId="0" applyFont="1" applyFill="1" applyAlignment="1" applyProtection="1">
      <alignment horizontal="left" vertical="center"/>
    </xf>
    <xf numFmtId="0" fontId="5" fillId="0" borderId="0" xfId="0" applyFont="1" applyFill="1" applyBorder="1" applyAlignment="1" applyProtection="1">
      <alignment horizontal="center" vertical="center"/>
    </xf>
    <xf numFmtId="0" fontId="74" fillId="21" borderId="13" xfId="0" applyFont="1" applyFill="1" applyBorder="1" applyAlignment="1" applyProtection="1">
      <alignment horizontal="center" vertical="center"/>
    </xf>
    <xf numFmtId="0" fontId="74" fillId="21" borderId="12" xfId="0" applyFont="1" applyFill="1" applyBorder="1" applyAlignment="1" applyProtection="1">
      <alignment horizontal="center" vertical="center"/>
    </xf>
    <xf numFmtId="0" fontId="74" fillId="21" borderId="48" xfId="0" applyFont="1" applyFill="1" applyBorder="1" applyAlignment="1" applyProtection="1">
      <alignment horizontal="center" vertical="center"/>
    </xf>
    <xf numFmtId="0" fontId="80" fillId="21" borderId="13" xfId="0" applyFont="1" applyFill="1" applyBorder="1" applyAlignment="1" applyProtection="1">
      <alignment horizontal="center" vertical="center"/>
    </xf>
    <xf numFmtId="0" fontId="80" fillId="21" borderId="12" xfId="0" applyFont="1" applyFill="1" applyBorder="1" applyAlignment="1" applyProtection="1">
      <alignment horizontal="center" vertical="center"/>
    </xf>
    <xf numFmtId="0" fontId="80" fillId="21" borderId="48" xfId="0" applyFont="1" applyFill="1" applyBorder="1" applyAlignment="1" applyProtection="1">
      <alignment horizontal="center" vertical="center"/>
    </xf>
    <xf numFmtId="0" fontId="74" fillId="21" borderId="8" xfId="0" applyFont="1" applyFill="1" applyBorder="1" applyAlignment="1" applyProtection="1">
      <alignment horizontal="center" wrapText="1"/>
    </xf>
    <xf numFmtId="0" fontId="74" fillId="21" borderId="106" xfId="0" applyFont="1" applyFill="1" applyBorder="1" applyAlignment="1" applyProtection="1">
      <alignment horizontal="center"/>
    </xf>
    <xf numFmtId="0" fontId="74" fillId="21" borderId="6" xfId="0" applyFont="1" applyFill="1" applyBorder="1" applyAlignment="1" applyProtection="1">
      <alignment horizontal="center"/>
    </xf>
    <xf numFmtId="0" fontId="74" fillId="21" borderId="106" xfId="0" applyFont="1" applyFill="1" applyBorder="1" applyAlignment="1" applyProtection="1">
      <alignment horizontal="center" wrapText="1"/>
    </xf>
    <xf numFmtId="0" fontId="6" fillId="18" borderId="7" xfId="0" applyNumberFormat="1" applyFont="1" applyFill="1" applyBorder="1" applyAlignment="1" applyProtection="1">
      <alignment horizontal="center" vertical="center"/>
      <protection locked="0"/>
    </xf>
    <xf numFmtId="0" fontId="80" fillId="21" borderId="8" xfId="0" applyFont="1" applyFill="1" applyBorder="1" applyAlignment="1" applyProtection="1">
      <alignment horizontal="center" wrapText="1"/>
    </xf>
    <xf numFmtId="0" fontId="80" fillId="21" borderId="106" xfId="0" applyFont="1" applyFill="1" applyBorder="1" applyAlignment="1" applyProtection="1">
      <alignment horizontal="center"/>
    </xf>
    <xf numFmtId="0" fontId="80" fillId="21" borderId="6" xfId="0" applyFont="1" applyFill="1" applyBorder="1" applyAlignment="1" applyProtection="1">
      <alignment horizontal="center"/>
    </xf>
    <xf numFmtId="0" fontId="80" fillId="21" borderId="106" xfId="0" applyFont="1" applyFill="1" applyBorder="1" applyAlignment="1" applyProtection="1">
      <alignment horizontal="center" wrapText="1"/>
    </xf>
    <xf numFmtId="0" fontId="6" fillId="25" borderId="7" xfId="0" applyNumberFormat="1" applyFont="1" applyFill="1" applyBorder="1" applyAlignment="1" applyProtection="1">
      <alignment horizontal="center" vertical="center"/>
      <protection locked="0"/>
    </xf>
    <xf numFmtId="0" fontId="74" fillId="19" borderId="0" xfId="0" applyFont="1" applyFill="1" applyBorder="1" applyAlignment="1" applyProtection="1">
      <alignment horizontal="left"/>
    </xf>
    <xf numFmtId="38" fontId="12" fillId="0" borderId="2" xfId="7" applyFont="1" applyBorder="1" applyAlignment="1" applyProtection="1">
      <alignment horizontal="center" vertical="center"/>
    </xf>
    <xf numFmtId="178" fontId="6" fillId="0" borderId="21" xfId="7" applyNumberFormat="1" applyFont="1" applyBorder="1" applyAlignment="1" applyProtection="1">
      <alignment horizontal="center" vertical="center"/>
    </xf>
    <xf numFmtId="178" fontId="6" fillId="0" borderId="24" xfId="7" applyNumberFormat="1" applyFont="1" applyBorder="1" applyAlignment="1" applyProtection="1">
      <alignment horizontal="center" vertical="center"/>
    </xf>
    <xf numFmtId="38" fontId="12" fillId="0" borderId="5" xfId="7" applyFont="1" applyBorder="1" applyAlignment="1" applyProtection="1">
      <alignment horizontal="center" vertical="center"/>
    </xf>
    <xf numFmtId="0" fontId="13" fillId="21" borderId="16" xfId="0" applyFont="1" applyFill="1" applyBorder="1" applyAlignment="1" applyProtection="1">
      <alignment horizontal="center"/>
    </xf>
    <xf numFmtId="0" fontId="10" fillId="21" borderId="50" xfId="0" applyFont="1" applyFill="1" applyBorder="1" applyAlignment="1" applyProtection="1">
      <alignment horizontal="center"/>
    </xf>
    <xf numFmtId="0" fontId="6" fillId="21" borderId="52" xfId="0" applyFont="1" applyFill="1" applyBorder="1" applyAlignment="1" applyProtection="1">
      <alignment horizontal="center" vertical="center"/>
    </xf>
    <xf numFmtId="0" fontId="8" fillId="0" borderId="0" xfId="0" applyFont="1" applyBorder="1" applyAlignment="1" applyProtection="1">
      <alignment vertical="top" wrapText="1"/>
    </xf>
    <xf numFmtId="3" fontId="8" fillId="21" borderId="24" xfId="0" applyNumberFormat="1" applyFont="1" applyFill="1" applyBorder="1" applyAlignment="1" applyProtection="1">
      <alignment horizontal="center" vertical="center"/>
    </xf>
    <xf numFmtId="38" fontId="8" fillId="21" borderId="24" xfId="7" applyFont="1" applyFill="1" applyBorder="1" applyAlignment="1" applyProtection="1">
      <alignment horizontal="center" vertical="center"/>
      <protection hidden="1"/>
    </xf>
    <xf numFmtId="0" fontId="5" fillId="21" borderId="5" xfId="0" applyFont="1" applyFill="1" applyBorder="1" applyAlignment="1" applyProtection="1">
      <alignment horizontal="center" vertical="center" shrinkToFit="1"/>
    </xf>
    <xf numFmtId="177" fontId="12" fillId="19" borderId="14" xfId="0" applyNumberFormat="1" applyFont="1" applyFill="1" applyBorder="1" applyAlignment="1" applyProtection="1">
      <alignment horizontal="center" vertical="center" shrinkToFit="1"/>
    </xf>
    <xf numFmtId="38" fontId="6" fillId="0" borderId="14" xfId="7" applyFont="1" applyBorder="1" applyAlignment="1" applyProtection="1">
      <alignment horizontal="center" vertical="center"/>
      <protection hidden="1"/>
    </xf>
    <xf numFmtId="0" fontId="12" fillId="21" borderId="21" xfId="0" applyFont="1" applyFill="1" applyBorder="1" applyAlignment="1" applyProtection="1">
      <alignment horizontal="center" vertical="center" justifyLastLine="1"/>
    </xf>
    <xf numFmtId="0" fontId="16" fillId="0" borderId="0" xfId="0" applyFont="1" applyAlignment="1" applyProtection="1">
      <alignment horizontal="center" vertical="top" justifyLastLine="1"/>
    </xf>
    <xf numFmtId="177" fontId="12" fillId="20" borderId="11" xfId="0" applyNumberFormat="1" applyFont="1" applyFill="1" applyBorder="1" applyAlignment="1" applyProtection="1">
      <alignment horizontal="center" vertical="center" shrinkToFit="1"/>
    </xf>
    <xf numFmtId="38" fontId="6" fillId="0" borderId="11" xfId="7" applyFont="1" applyBorder="1" applyAlignment="1" applyProtection="1">
      <alignment horizontal="center" vertical="center"/>
      <protection hidden="1"/>
    </xf>
    <xf numFmtId="0" fontId="4" fillId="0" borderId="5" xfId="0" applyFont="1" applyBorder="1" applyAlignment="1" applyProtection="1">
      <alignment horizontal="center" vertical="center" shrinkToFit="1"/>
    </xf>
    <xf numFmtId="0" fontId="4" fillId="18" borderId="45" xfId="0" applyFont="1" applyFill="1" applyBorder="1" applyAlignment="1" applyProtection="1">
      <alignment horizontal="center"/>
      <protection locked="0"/>
    </xf>
    <xf numFmtId="0" fontId="16" fillId="19" borderId="0" xfId="0" applyFont="1" applyFill="1" applyBorder="1" applyAlignment="1" applyProtection="1">
      <alignment vertical="top" justifyLastLine="1"/>
    </xf>
    <xf numFmtId="0" fontId="81" fillId="19" borderId="0" xfId="0" applyFont="1" applyFill="1" applyAlignment="1" applyProtection="1">
      <alignment horizontal="left" vertical="center" justifyLastLine="1"/>
    </xf>
    <xf numFmtId="0" fontId="49" fillId="19" borderId="0" xfId="0" applyFont="1" applyFill="1" applyAlignment="1" applyProtection="1">
      <alignment horizontal="left"/>
    </xf>
    <xf numFmtId="0" fontId="77" fillId="19" borderId="0" xfId="0" applyFont="1" applyFill="1" applyAlignment="1" applyProtection="1">
      <alignment horizontal="left"/>
    </xf>
    <xf numFmtId="0" fontId="0" fillId="0" borderId="2" xfId="0" applyBorder="1" applyAlignment="1" applyProtection="1">
      <alignment horizontal="center" vertical="center"/>
      <protection hidden="1"/>
    </xf>
    <xf numFmtId="0" fontId="0" fillId="0" borderId="60" xfId="0" applyBorder="1" applyAlignment="1" applyProtection="1">
      <alignment horizontal="center" vertical="center"/>
      <protection hidden="1"/>
    </xf>
    <xf numFmtId="0" fontId="86" fillId="15" borderId="52" xfId="0" applyFont="1" applyFill="1" applyBorder="1" applyAlignment="1" applyProtection="1">
      <alignment horizontal="center" vertical="center"/>
    </xf>
    <xf numFmtId="0" fontId="86" fillId="15" borderId="41" xfId="0" applyFont="1" applyFill="1" applyBorder="1" applyAlignment="1" applyProtection="1">
      <alignment horizontal="center" vertical="center"/>
    </xf>
    <xf numFmtId="49" fontId="6" fillId="18" borderId="8" xfId="0" applyNumberFormat="1" applyFont="1" applyFill="1" applyBorder="1" applyAlignment="1" applyProtection="1">
      <alignment horizontal="center" vertical="center" shrinkToFit="1"/>
      <protection locked="0"/>
    </xf>
    <xf numFmtId="180" fontId="12" fillId="18" borderId="6" xfId="0" applyNumberFormat="1" applyFont="1" applyFill="1" applyBorder="1" applyAlignment="1" applyProtection="1">
      <alignment horizontal="center" vertical="center" shrinkToFit="1"/>
      <protection locked="0"/>
    </xf>
    <xf numFmtId="0" fontId="6" fillId="18" borderId="6" xfId="0" applyNumberFormat="1" applyFont="1" applyFill="1" applyBorder="1" applyAlignment="1" applyProtection="1">
      <alignment horizontal="center" vertical="center"/>
      <protection locked="0"/>
    </xf>
    <xf numFmtId="49" fontId="6" fillId="18" borderId="8" xfId="0" applyNumberFormat="1" applyFont="1" applyFill="1" applyBorder="1" applyAlignment="1" applyProtection="1">
      <alignment horizontal="center" vertical="center"/>
      <protection locked="0"/>
    </xf>
    <xf numFmtId="0" fontId="6" fillId="18" borderId="6" xfId="0" applyNumberFormat="1" applyFont="1" applyFill="1" applyBorder="1" applyAlignment="1" applyProtection="1">
      <alignment horizontal="center" vertical="center" shrinkToFit="1"/>
      <protection locked="0"/>
    </xf>
    <xf numFmtId="180" fontId="12" fillId="18" borderId="106" xfId="0" applyNumberFormat="1" applyFont="1" applyFill="1" applyBorder="1" applyAlignment="1" applyProtection="1">
      <alignment horizontal="center" vertical="center" shrinkToFit="1"/>
      <protection locked="0"/>
    </xf>
    <xf numFmtId="49" fontId="6" fillId="25" borderId="8" xfId="0" applyNumberFormat="1" applyFont="1" applyFill="1" applyBorder="1" applyAlignment="1" applyProtection="1">
      <alignment horizontal="center" vertical="center" shrinkToFit="1"/>
      <protection locked="0"/>
    </xf>
    <xf numFmtId="180" fontId="12" fillId="25" borderId="106" xfId="0" applyNumberFormat="1" applyFont="1" applyFill="1" applyBorder="1" applyAlignment="1" applyProtection="1">
      <alignment horizontal="center" vertical="center" shrinkToFit="1"/>
      <protection locked="0"/>
    </xf>
    <xf numFmtId="0" fontId="6" fillId="25" borderId="6" xfId="0" applyNumberFormat="1" applyFont="1" applyFill="1" applyBorder="1" applyAlignment="1" applyProtection="1">
      <alignment horizontal="center" vertical="center"/>
      <protection locked="0"/>
    </xf>
    <xf numFmtId="49" fontId="6" fillId="25" borderId="8" xfId="0" applyNumberFormat="1" applyFont="1" applyFill="1" applyBorder="1" applyAlignment="1" applyProtection="1">
      <alignment horizontal="center" vertical="center"/>
      <protection locked="0"/>
    </xf>
    <xf numFmtId="0" fontId="6" fillId="25" borderId="6" xfId="0" applyNumberFormat="1" applyFont="1" applyFill="1" applyBorder="1" applyAlignment="1" applyProtection="1">
      <alignment horizontal="center" vertical="center" shrinkToFit="1"/>
      <protection locked="0"/>
    </xf>
    <xf numFmtId="0" fontId="87" fillId="21" borderId="8" xfId="0" applyFont="1" applyFill="1" applyBorder="1" applyAlignment="1" applyProtection="1">
      <alignment horizontal="center" wrapText="1"/>
    </xf>
    <xf numFmtId="0" fontId="87" fillId="21" borderId="49" xfId="0" applyFont="1" applyFill="1" applyBorder="1" applyAlignment="1" applyProtection="1">
      <alignment horizontal="center" wrapText="1"/>
    </xf>
    <xf numFmtId="0" fontId="88" fillId="21" borderId="8" xfId="0" applyFont="1" applyFill="1" applyBorder="1" applyAlignment="1" applyProtection="1">
      <alignment horizontal="center" wrapText="1"/>
    </xf>
    <xf numFmtId="0" fontId="88" fillId="21" borderId="49" xfId="0" applyFont="1" applyFill="1" applyBorder="1" applyAlignment="1" applyProtection="1">
      <alignment horizontal="center" wrapText="1"/>
    </xf>
    <xf numFmtId="0" fontId="74" fillId="21" borderId="6" xfId="0" applyFont="1" applyFill="1" applyBorder="1" applyAlignment="1" applyProtection="1">
      <alignment horizontal="center" shrinkToFit="1"/>
    </xf>
    <xf numFmtId="0" fontId="80" fillId="21" borderId="6" xfId="0" applyFont="1" applyFill="1" applyBorder="1" applyAlignment="1" applyProtection="1">
      <alignment horizontal="center" shrinkToFit="1"/>
    </xf>
    <xf numFmtId="0" fontId="5" fillId="19" borderId="0" xfId="0" applyFont="1" applyFill="1" applyAlignment="1" applyProtection="1">
      <alignment horizontal="right"/>
    </xf>
    <xf numFmtId="0" fontId="5" fillId="19" borderId="33" xfId="0" applyFont="1" applyFill="1" applyBorder="1" applyAlignment="1" applyProtection="1">
      <alignment horizontal="right"/>
    </xf>
    <xf numFmtId="49" fontId="89" fillId="18" borderId="39" xfId="0" applyNumberFormat="1" applyFont="1" applyFill="1" applyBorder="1" applyAlignment="1" applyProtection="1">
      <alignment horizontal="center" vertical="center" shrinkToFit="1"/>
      <protection hidden="1"/>
    </xf>
    <xf numFmtId="0" fontId="6" fillId="25" borderId="32" xfId="0" applyNumberFormat="1" applyFont="1" applyFill="1" applyBorder="1" applyAlignment="1" applyProtection="1">
      <alignment horizontal="center" vertical="center"/>
      <protection locked="0"/>
    </xf>
    <xf numFmtId="0" fontId="6" fillId="25" borderId="42" xfId="0" applyNumberFormat="1" applyFont="1" applyFill="1" applyBorder="1" applyAlignment="1" applyProtection="1">
      <alignment horizontal="center" vertical="center"/>
      <protection locked="0"/>
    </xf>
    <xf numFmtId="0" fontId="6" fillId="25" borderId="42" xfId="0" applyNumberFormat="1" applyFont="1" applyFill="1" applyBorder="1" applyAlignment="1" applyProtection="1">
      <alignment horizontal="center" vertical="center" shrinkToFit="1"/>
      <protection locked="0"/>
    </xf>
    <xf numFmtId="49" fontId="89" fillId="25" borderId="113" xfId="0" applyNumberFormat="1" applyFont="1" applyFill="1" applyBorder="1" applyAlignment="1" applyProtection="1">
      <alignment horizontal="center" vertical="center" shrinkToFit="1"/>
      <protection hidden="1"/>
    </xf>
    <xf numFmtId="0" fontId="5" fillId="21" borderId="7" xfId="0" applyFont="1" applyFill="1" applyBorder="1" applyAlignment="1" applyProtection="1">
      <alignment horizontal="center" vertical="center" wrapText="1"/>
    </xf>
    <xf numFmtId="0" fontId="5" fillId="21" borderId="6" xfId="0" applyFont="1" applyFill="1" applyBorder="1" applyAlignment="1" applyProtection="1">
      <alignment horizontal="center" vertical="center"/>
    </xf>
    <xf numFmtId="0" fontId="5" fillId="21" borderId="6" xfId="0" applyFont="1" applyFill="1" applyBorder="1" applyAlignment="1" applyProtection="1">
      <alignment horizontal="center" vertical="center" shrinkToFit="1"/>
    </xf>
    <xf numFmtId="0" fontId="90" fillId="21" borderId="38" xfId="0" applyFont="1" applyFill="1" applyBorder="1" applyAlignment="1" applyProtection="1">
      <alignment horizontal="center" vertical="center" wrapText="1"/>
    </xf>
    <xf numFmtId="0" fontId="4" fillId="0" borderId="0" xfId="0" applyFont="1" applyFill="1" applyBorder="1" applyAlignment="1" applyProtection="1">
      <alignment vertical="center"/>
    </xf>
    <xf numFmtId="0" fontId="5" fillId="0" borderId="9" xfId="0" applyFont="1" applyFill="1" applyBorder="1" applyAlignment="1" applyProtection="1">
      <alignment vertical="center"/>
    </xf>
    <xf numFmtId="0" fontId="7" fillId="17" borderId="9" xfId="0" applyFont="1" applyFill="1" applyBorder="1" applyAlignment="1" applyProtection="1">
      <alignment vertical="center"/>
    </xf>
    <xf numFmtId="0" fontId="5" fillId="0" borderId="0" xfId="0" applyFont="1" applyFill="1" applyProtection="1">
      <alignment vertical="center"/>
    </xf>
    <xf numFmtId="0" fontId="5" fillId="0" borderId="0" xfId="0" applyFont="1" applyFill="1" applyBorder="1" applyProtection="1">
      <alignment vertical="center"/>
    </xf>
    <xf numFmtId="0" fontId="5" fillId="0" borderId="0" xfId="0" applyFont="1" applyFill="1" applyBorder="1" applyAlignment="1" applyProtection="1"/>
    <xf numFmtId="0" fontId="8" fillId="0" borderId="0" xfId="0" applyFont="1" applyFill="1" applyBorder="1" applyProtection="1">
      <alignment vertical="center"/>
    </xf>
    <xf numFmtId="0" fontId="8" fillId="0" borderId="0" xfId="0" applyFont="1" applyFill="1" applyBorder="1" applyAlignment="1" applyProtection="1"/>
    <xf numFmtId="0" fontId="4" fillId="0" borderId="0" xfId="0" applyFont="1" applyFill="1" applyAlignment="1" applyProtection="1"/>
    <xf numFmtId="0" fontId="5" fillId="0" borderId="0" xfId="0" applyFont="1" applyFill="1" applyBorder="1" applyAlignment="1" applyProtection="1">
      <alignment horizontal="center" vertical="center" shrinkToFit="1"/>
    </xf>
    <xf numFmtId="0" fontId="5" fillId="0" borderId="0" xfId="0" applyFont="1" applyProtection="1">
      <alignment vertical="center"/>
    </xf>
    <xf numFmtId="0" fontId="5" fillId="0" borderId="9" xfId="0" applyFont="1" applyFill="1" applyBorder="1" applyProtection="1">
      <alignment vertical="center"/>
    </xf>
    <xf numFmtId="0" fontId="5" fillId="17" borderId="18" xfId="0" applyFont="1" applyFill="1" applyBorder="1" applyProtection="1">
      <alignment vertical="center"/>
    </xf>
    <xf numFmtId="0" fontId="8" fillId="0" borderId="0" xfId="0" applyFont="1" applyFill="1" applyBorder="1" applyAlignment="1" applyProtection="1">
      <alignment horizontal="right" vertical="center"/>
    </xf>
    <xf numFmtId="0" fontId="9" fillId="0" borderId="0" xfId="0" applyFont="1" applyFill="1" applyBorder="1" applyAlignment="1" applyProtection="1">
      <alignment horizontal="left" vertical="center"/>
    </xf>
    <xf numFmtId="0" fontId="6" fillId="0" borderId="49" xfId="0" applyNumberFormat="1" applyFont="1" applyBorder="1" applyAlignment="1" applyProtection="1">
      <alignment horizontal="center" vertical="center" shrinkToFit="1"/>
      <protection locked="0"/>
    </xf>
    <xf numFmtId="38" fontId="12" fillId="0" borderId="8" xfId="7" applyFont="1" applyBorder="1" applyAlignment="1" applyProtection="1">
      <alignment horizontal="center" vertical="center" shrinkToFit="1"/>
    </xf>
    <xf numFmtId="0" fontId="12" fillId="21" borderId="51" xfId="0" applyFont="1" applyFill="1" applyBorder="1" applyAlignment="1" applyProtection="1">
      <alignment horizontal="center" vertical="center"/>
    </xf>
    <xf numFmtId="0" fontId="12" fillId="21" borderId="44" xfId="0" applyFont="1" applyFill="1" applyBorder="1" applyAlignment="1" applyProtection="1">
      <alignment horizontal="center" vertical="center"/>
    </xf>
    <xf numFmtId="0" fontId="12" fillId="21" borderId="49" xfId="0" applyFont="1" applyFill="1" applyBorder="1" applyAlignment="1" applyProtection="1">
      <alignment horizontal="center" vertical="center" wrapText="1"/>
    </xf>
    <xf numFmtId="0" fontId="6" fillId="0" borderId="106" xfId="0" applyNumberFormat="1" applyFont="1" applyBorder="1" applyAlignment="1" applyProtection="1">
      <alignment horizontal="center" vertical="center" shrinkToFit="1"/>
      <protection locked="0"/>
    </xf>
    <xf numFmtId="0" fontId="36" fillId="19" borderId="0" xfId="0" applyFont="1" applyFill="1" applyAlignment="1" applyProtection="1">
      <alignment horizontal="right" vertical="center" justifyLastLine="1"/>
    </xf>
    <xf numFmtId="0" fontId="62" fillId="19" borderId="0" xfId="0" applyFont="1" applyFill="1" applyAlignment="1" applyProtection="1">
      <alignment horizontal="right"/>
    </xf>
    <xf numFmtId="0" fontId="11" fillId="19" borderId="0" xfId="0" applyFont="1" applyFill="1" applyAlignment="1" applyProtection="1">
      <alignment horizontal="right"/>
    </xf>
    <xf numFmtId="0" fontId="8" fillId="19" borderId="0" xfId="0" applyFont="1" applyFill="1" applyAlignment="1" applyProtection="1">
      <alignment horizontal="right"/>
    </xf>
    <xf numFmtId="0" fontId="8" fillId="0" borderId="0" xfId="0" applyFont="1" applyFill="1" applyAlignment="1" applyProtection="1">
      <alignment horizontal="right"/>
    </xf>
    <xf numFmtId="0" fontId="5" fillId="0" borderId="0" xfId="0" applyFont="1" applyFill="1" applyAlignment="1" applyProtection="1">
      <alignment horizontal="right" vertical="center"/>
    </xf>
    <xf numFmtId="0" fontId="58" fillId="19" borderId="0" xfId="0" applyFont="1" applyFill="1" applyAlignment="1" applyProtection="1">
      <alignment horizontal="right" vertical="center" shrinkToFit="1"/>
    </xf>
    <xf numFmtId="0" fontId="4" fillId="19" borderId="0" xfId="0" applyFont="1" applyFill="1" applyAlignment="1" applyProtection="1">
      <alignment horizontal="right"/>
    </xf>
    <xf numFmtId="0" fontId="74" fillId="19" borderId="0" xfId="0" applyFont="1" applyFill="1" applyBorder="1" applyAlignment="1" applyProtection="1">
      <alignment horizontal="right"/>
    </xf>
    <xf numFmtId="0" fontId="83" fillId="19" borderId="0" xfId="0" applyFont="1" applyFill="1" applyBorder="1" applyAlignment="1" applyProtection="1">
      <alignment horizontal="right"/>
    </xf>
    <xf numFmtId="0" fontId="62" fillId="19" borderId="0" xfId="0" applyFont="1" applyFill="1" applyBorder="1" applyAlignment="1" applyProtection="1">
      <alignment horizontal="right"/>
    </xf>
    <xf numFmtId="0" fontId="4" fillId="19" borderId="0" xfId="0" applyFont="1" applyFill="1" applyBorder="1" applyAlignment="1" applyProtection="1">
      <alignment horizontal="right" vertical="center"/>
    </xf>
    <xf numFmtId="0" fontId="12" fillId="19" borderId="0" xfId="0" applyFont="1" applyFill="1" applyBorder="1" applyAlignment="1" applyProtection="1">
      <alignment horizontal="right" vertical="center" wrapText="1"/>
    </xf>
    <xf numFmtId="49" fontId="6" fillId="19" borderId="0" xfId="0" applyNumberFormat="1" applyFont="1" applyFill="1" applyBorder="1" applyAlignment="1" applyProtection="1">
      <alignment horizontal="right" vertical="center" shrinkToFit="1"/>
      <protection hidden="1"/>
    </xf>
    <xf numFmtId="0" fontId="11" fillId="19" borderId="0" xfId="0" applyFont="1" applyFill="1" applyBorder="1" applyAlignment="1" applyProtection="1">
      <alignment horizontal="right"/>
    </xf>
    <xf numFmtId="0" fontId="4" fillId="19" borderId="0" xfId="0" applyFont="1" applyFill="1" applyAlignment="1" applyProtection="1">
      <alignment horizontal="right" vertical="center"/>
    </xf>
    <xf numFmtId="0" fontId="5" fillId="17" borderId="0" xfId="0" applyFont="1" applyFill="1" applyAlignment="1" applyProtection="1">
      <alignment horizontal="right" vertical="center"/>
    </xf>
    <xf numFmtId="0" fontId="5" fillId="0" borderId="9" xfId="0" applyFont="1" applyFill="1" applyBorder="1" applyAlignment="1" applyProtection="1">
      <alignment horizontal="right" vertical="center"/>
    </xf>
    <xf numFmtId="0" fontId="5" fillId="17" borderId="9" xfId="0" applyFont="1" applyFill="1" applyBorder="1" applyAlignment="1" applyProtection="1">
      <alignment horizontal="right" vertical="center"/>
    </xf>
    <xf numFmtId="0" fontId="8" fillId="17" borderId="9" xfId="0" applyFont="1" applyFill="1" applyBorder="1" applyAlignment="1" applyProtection="1">
      <alignment horizontal="right"/>
    </xf>
    <xf numFmtId="0" fontId="5" fillId="0" borderId="0" xfId="0" applyFont="1" applyFill="1" applyBorder="1" applyAlignment="1" applyProtection="1">
      <alignment horizontal="right" vertical="center"/>
    </xf>
    <xf numFmtId="0" fontId="8" fillId="0" borderId="0" xfId="0" applyFont="1" applyFill="1" applyBorder="1" applyAlignment="1" applyProtection="1">
      <alignment horizontal="right"/>
    </xf>
    <xf numFmtId="0" fontId="5" fillId="0" borderId="0" xfId="0" applyFont="1" applyFill="1" applyBorder="1" applyAlignment="1" applyProtection="1">
      <alignment horizontal="right"/>
    </xf>
    <xf numFmtId="0" fontId="4" fillId="0" borderId="0" xfId="0" applyFont="1" applyFill="1" applyAlignment="1" applyProtection="1">
      <alignment horizontal="right" vertical="center"/>
    </xf>
    <xf numFmtId="0" fontId="8" fillId="19" borderId="0"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5" fillId="3" borderId="16" xfId="0" applyFont="1" applyFill="1" applyBorder="1" applyAlignment="1" applyProtection="1">
      <alignment horizontal="center" vertical="center"/>
    </xf>
    <xf numFmtId="0" fontId="5" fillId="3" borderId="50" xfId="0" applyFont="1" applyFill="1" applyBorder="1" applyAlignment="1" applyProtection="1">
      <alignment horizontal="center" vertical="center"/>
    </xf>
    <xf numFmtId="0" fontId="5" fillId="3" borderId="115" xfId="0" applyFont="1" applyFill="1" applyBorder="1" applyAlignment="1" applyProtection="1">
      <alignment horizontal="center" vertical="center"/>
    </xf>
    <xf numFmtId="0" fontId="5" fillId="3" borderId="116" xfId="0" applyFont="1" applyFill="1" applyBorder="1" applyAlignment="1" applyProtection="1">
      <alignment horizontal="center" vertical="center"/>
    </xf>
    <xf numFmtId="0" fontId="5" fillId="3" borderId="13" xfId="0" applyFont="1" applyFill="1" applyBorder="1" applyAlignment="1" applyProtection="1">
      <alignment horizontal="center" vertical="center"/>
    </xf>
    <xf numFmtId="0" fontId="8" fillId="3" borderId="12" xfId="0" applyFont="1" applyFill="1" applyBorder="1" applyAlignment="1" applyProtection="1">
      <alignment horizontal="center" vertical="center"/>
    </xf>
    <xf numFmtId="0" fontId="5" fillId="3" borderId="48"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0" fontId="12" fillId="18" borderId="8" xfId="0" applyNumberFormat="1" applyFont="1" applyFill="1" applyBorder="1" applyAlignment="1" applyProtection="1">
      <alignment horizontal="center" vertical="center"/>
      <protection locked="0"/>
    </xf>
    <xf numFmtId="0" fontId="12" fillId="18" borderId="106" xfId="0" applyNumberFormat="1" applyFont="1" applyFill="1" applyBorder="1" applyAlignment="1" applyProtection="1">
      <alignment horizontal="center" vertical="center" shrinkToFit="1"/>
      <protection locked="0"/>
    </xf>
    <xf numFmtId="0" fontId="12" fillId="18" borderId="49" xfId="0" applyNumberFormat="1" applyFont="1" applyFill="1" applyBorder="1" applyAlignment="1" applyProtection="1">
      <alignment horizontal="center" vertical="center" shrinkToFit="1"/>
      <protection locked="0"/>
    </xf>
    <xf numFmtId="0" fontId="12" fillId="25" borderId="8" xfId="0" applyNumberFormat="1" applyFont="1" applyFill="1" applyBorder="1" applyAlignment="1" applyProtection="1">
      <alignment horizontal="center" vertical="center"/>
      <protection locked="0"/>
    </xf>
    <xf numFmtId="0" fontId="12" fillId="25" borderId="106" xfId="0" applyNumberFormat="1" applyFont="1" applyFill="1" applyBorder="1" applyAlignment="1" applyProtection="1">
      <alignment horizontal="center" vertical="center" shrinkToFit="1"/>
      <protection locked="0"/>
    </xf>
    <xf numFmtId="0" fontId="12" fillId="25" borderId="49" xfId="0" applyNumberFormat="1" applyFont="1" applyFill="1" applyBorder="1" applyAlignment="1" applyProtection="1">
      <alignment horizontal="center" vertical="center" shrinkToFit="1"/>
      <protection locked="0"/>
    </xf>
    <xf numFmtId="0" fontId="5" fillId="5" borderId="15" xfId="0" applyFont="1" applyFill="1" applyBorder="1" applyAlignment="1" applyProtection="1">
      <alignment horizontal="center" vertical="center"/>
    </xf>
    <xf numFmtId="0" fontId="5" fillId="5" borderId="50" xfId="0" applyFont="1" applyFill="1" applyBorder="1" applyAlignment="1" applyProtection="1">
      <alignment horizontal="left" vertical="center"/>
    </xf>
    <xf numFmtId="0" fontId="5" fillId="5" borderId="8" xfId="0" applyFont="1" applyFill="1" applyBorder="1" applyAlignment="1" applyProtection="1">
      <alignment horizontal="center" vertical="center"/>
    </xf>
    <xf numFmtId="0" fontId="5" fillId="5" borderId="106" xfId="0" applyFont="1" applyFill="1" applyBorder="1" applyAlignment="1" applyProtection="1">
      <alignment horizontal="left" vertical="center"/>
    </xf>
    <xf numFmtId="0" fontId="5" fillId="5" borderId="49" xfId="0" applyFont="1" applyFill="1" applyBorder="1" applyAlignment="1" applyProtection="1">
      <alignment horizontal="left" vertical="center"/>
    </xf>
    <xf numFmtId="0" fontId="83" fillId="19" borderId="33" xfId="0" applyFont="1" applyFill="1" applyBorder="1" applyAlignment="1" applyProtection="1">
      <alignment horizontal="right" vertical="center"/>
    </xf>
    <xf numFmtId="0" fontId="84" fillId="19" borderId="33" xfId="0" applyFont="1" applyFill="1" applyBorder="1" applyAlignment="1" applyProtection="1">
      <alignment horizontal="right" vertical="center"/>
    </xf>
    <xf numFmtId="0" fontId="85" fillId="19" borderId="0" xfId="0" applyFont="1" applyFill="1" applyBorder="1" applyAlignment="1" applyProtection="1">
      <alignment horizontal="right" vertical="center"/>
    </xf>
    <xf numFmtId="0" fontId="85" fillId="19" borderId="33" xfId="0" applyFont="1" applyFill="1" applyBorder="1" applyAlignment="1" applyProtection="1">
      <alignment horizontal="right"/>
    </xf>
    <xf numFmtId="0" fontId="7" fillId="19" borderId="0" xfId="0" applyNumberFormat="1" applyFont="1" applyFill="1" applyBorder="1" applyAlignment="1" applyProtection="1">
      <alignment horizontal="right" vertical="center"/>
      <protection hidden="1"/>
    </xf>
    <xf numFmtId="0" fontId="82" fillId="18" borderId="107" xfId="0" applyFont="1" applyFill="1" applyBorder="1" applyAlignment="1" applyProtection="1">
      <alignment horizontal="left" vertical="center" justifyLastLine="1"/>
    </xf>
    <xf numFmtId="0" fontId="36" fillId="18" borderId="108" xfId="0" applyFont="1" applyFill="1" applyBorder="1" applyAlignment="1" applyProtection="1">
      <alignment horizontal="center" vertical="center" justifyLastLine="1"/>
    </xf>
    <xf numFmtId="0" fontId="36" fillId="18" borderId="108" xfId="0" applyFont="1" applyFill="1" applyBorder="1" applyAlignment="1" applyProtection="1">
      <alignment horizontal="right" vertical="center" justifyLastLine="1"/>
    </xf>
    <xf numFmtId="0" fontId="4" fillId="18" borderId="108" xfId="0" applyFont="1" applyFill="1" applyBorder="1" applyAlignment="1" applyProtection="1"/>
    <xf numFmtId="0" fontId="4" fillId="18" borderId="109" xfId="0" applyFont="1" applyFill="1" applyBorder="1" applyAlignment="1" applyProtection="1"/>
    <xf numFmtId="0" fontId="16" fillId="18" borderId="108" xfId="0" applyFont="1" applyFill="1" applyBorder="1" applyAlignment="1" applyProtection="1">
      <alignment horizontal="left" vertical="top" justifyLastLine="1"/>
    </xf>
    <xf numFmtId="0" fontId="16" fillId="18" borderId="108" xfId="0" applyFont="1" applyFill="1" applyBorder="1" applyAlignment="1" applyProtection="1">
      <alignment horizontal="right" vertical="top" justifyLastLine="1"/>
    </xf>
    <xf numFmtId="0" fontId="16" fillId="18" borderId="108" xfId="0" applyFont="1" applyFill="1" applyBorder="1" applyAlignment="1" applyProtection="1">
      <alignment vertical="top" justifyLastLine="1"/>
    </xf>
    <xf numFmtId="0" fontId="16" fillId="18" borderId="109" xfId="0" applyFont="1" applyFill="1" applyBorder="1" applyAlignment="1" applyProtection="1">
      <alignment vertical="top" justifyLastLine="1"/>
    </xf>
    <xf numFmtId="0" fontId="5" fillId="19" borderId="0" xfId="0" applyFont="1" applyFill="1" applyBorder="1" applyAlignment="1" applyProtection="1">
      <alignment horizontal="left"/>
    </xf>
    <xf numFmtId="0" fontId="6" fillId="18" borderId="7" xfId="0" applyNumberFormat="1" applyFont="1" applyFill="1" applyBorder="1" applyAlignment="1" applyProtection="1">
      <alignment horizontal="center" vertical="center" shrinkToFit="1"/>
      <protection hidden="1"/>
    </xf>
    <xf numFmtId="180" fontId="6" fillId="18" borderId="49" xfId="0" applyNumberFormat="1" applyFont="1" applyFill="1" applyBorder="1" applyAlignment="1" applyProtection="1">
      <alignment horizontal="center" vertical="center" shrinkToFit="1"/>
      <protection hidden="1"/>
    </xf>
    <xf numFmtId="0" fontId="6" fillId="25" borderId="8" xfId="0" applyNumberFormat="1" applyFont="1" applyFill="1" applyBorder="1" applyAlignment="1" applyProtection="1">
      <alignment horizontal="center" vertical="center" shrinkToFit="1"/>
      <protection hidden="1"/>
    </xf>
    <xf numFmtId="180" fontId="6" fillId="25" borderId="49" xfId="0" applyNumberFormat="1" applyFont="1" applyFill="1" applyBorder="1" applyAlignment="1" applyProtection="1">
      <alignment horizontal="center" vertical="center" shrinkToFit="1"/>
      <protection hidden="1"/>
    </xf>
    <xf numFmtId="0" fontId="6" fillId="25" borderId="7" xfId="0" applyNumberFormat="1" applyFont="1" applyFill="1" applyBorder="1" applyAlignment="1" applyProtection="1">
      <alignment horizontal="center" vertical="center" shrinkToFit="1"/>
      <protection hidden="1"/>
    </xf>
    <xf numFmtId="0" fontId="7" fillId="19" borderId="0" xfId="0" applyNumberFormat="1" applyFont="1" applyFill="1" applyBorder="1" applyAlignment="1" applyProtection="1">
      <alignment horizontal="right" vertical="center"/>
    </xf>
    <xf numFmtId="0" fontId="6" fillId="18" borderId="7" xfId="0" applyNumberFormat="1" applyFont="1" applyFill="1" applyBorder="1" applyAlignment="1" applyProtection="1">
      <alignment horizontal="center" vertical="center"/>
    </xf>
    <xf numFmtId="49" fontId="6" fillId="18" borderId="8" xfId="0" applyNumberFormat="1" applyFont="1" applyFill="1" applyBorder="1" applyAlignment="1" applyProtection="1">
      <alignment horizontal="center" vertical="center" shrinkToFit="1"/>
    </xf>
    <xf numFmtId="0" fontId="6" fillId="18" borderId="6" xfId="0" applyNumberFormat="1" applyFont="1" applyFill="1" applyBorder="1" applyAlignment="1" applyProtection="1">
      <alignment horizontal="center" vertical="center"/>
    </xf>
    <xf numFmtId="49" fontId="6" fillId="18" borderId="8" xfId="0" applyNumberFormat="1" applyFont="1" applyFill="1" applyBorder="1" applyAlignment="1" applyProtection="1">
      <alignment horizontal="center" vertical="center"/>
    </xf>
    <xf numFmtId="180" fontId="12" fillId="18" borderId="106" xfId="0" applyNumberFormat="1" applyFont="1" applyFill="1" applyBorder="1" applyAlignment="1" applyProtection="1">
      <alignment horizontal="center" vertical="center" shrinkToFit="1"/>
    </xf>
    <xf numFmtId="0" fontId="6" fillId="0" borderId="0" xfId="0" applyNumberFormat="1" applyFont="1" applyFill="1" applyBorder="1" applyAlignment="1" applyProtection="1">
      <alignment horizontal="center" vertical="center"/>
    </xf>
    <xf numFmtId="0" fontId="12" fillId="0" borderId="0" xfId="0" applyFont="1" applyBorder="1" applyAlignment="1" applyProtection="1">
      <alignment vertical="center" shrinkToFit="1"/>
    </xf>
    <xf numFmtId="0" fontId="12" fillId="0" borderId="0" xfId="0" applyFont="1" applyBorder="1" applyAlignment="1" applyProtection="1">
      <alignment horizontal="left" vertical="center" shrinkToFit="1"/>
    </xf>
    <xf numFmtId="58" fontId="6" fillId="0" borderId="95" xfId="0" applyNumberFormat="1" applyFont="1" applyFill="1" applyBorder="1" applyAlignment="1" applyProtection="1"/>
    <xf numFmtId="0" fontId="12" fillId="0" borderId="0" xfId="0" applyFont="1" applyFill="1" applyBorder="1" applyAlignment="1" applyProtection="1">
      <alignment horizontal="left" vertical="center" shrinkToFit="1"/>
    </xf>
    <xf numFmtId="0" fontId="12" fillId="0" borderId="0" xfId="0" applyFont="1" applyFill="1" applyBorder="1" applyAlignment="1" applyProtection="1">
      <alignment vertical="center" shrinkToFit="1"/>
    </xf>
    <xf numFmtId="0" fontId="12" fillId="0" borderId="0" xfId="0" applyFont="1" applyFill="1" applyBorder="1" applyAlignment="1" applyProtection="1">
      <alignment horizontal="center" vertical="center" shrinkToFit="1"/>
    </xf>
    <xf numFmtId="0" fontId="12" fillId="19" borderId="0" xfId="0" applyFont="1" applyFill="1" applyBorder="1" applyAlignment="1" applyProtection="1">
      <alignment horizontal="left" vertical="center" shrinkToFit="1"/>
    </xf>
    <xf numFmtId="0" fontId="12" fillId="19" borderId="0" xfId="0" applyFont="1" applyFill="1" applyBorder="1" applyAlignment="1" applyProtection="1">
      <alignment vertical="center" shrinkToFit="1"/>
    </xf>
    <xf numFmtId="0" fontId="12" fillId="19" borderId="0" xfId="0" applyFont="1" applyFill="1" applyBorder="1" applyAlignment="1" applyProtection="1">
      <alignment horizontal="center" vertical="center" shrinkToFit="1"/>
    </xf>
    <xf numFmtId="0" fontId="16" fillId="0" borderId="0" xfId="0" applyFont="1" applyBorder="1" applyAlignment="1" applyProtection="1">
      <alignment horizontal="right" vertical="top" justifyLastLine="1"/>
      <protection locked="0"/>
    </xf>
    <xf numFmtId="187" fontId="7" fillId="19" borderId="0" xfId="0" applyNumberFormat="1" applyFont="1" applyFill="1" applyBorder="1" applyAlignment="1" applyProtection="1">
      <alignment horizontal="right" vertical="center"/>
    </xf>
    <xf numFmtId="187" fontId="91" fillId="19" borderId="0" xfId="0" applyNumberFormat="1" applyFont="1" applyFill="1" applyBorder="1" applyAlignment="1" applyProtection="1">
      <alignment horizontal="right" vertical="center"/>
    </xf>
    <xf numFmtId="187" fontId="7" fillId="19" borderId="0" xfId="0" applyNumberFormat="1" applyFont="1" applyFill="1" applyBorder="1" applyAlignment="1" applyProtection="1">
      <alignment horizontal="right" vertical="center"/>
      <protection hidden="1"/>
    </xf>
    <xf numFmtId="0" fontId="11" fillId="0" borderId="0" xfId="0" applyFont="1" applyAlignment="1" applyProtection="1">
      <alignment vertical="top"/>
    </xf>
    <xf numFmtId="0" fontId="22" fillId="0" borderId="0" xfId="0" applyFont="1" applyBorder="1" applyAlignment="1" applyProtection="1">
      <alignment horizontal="distributed" vertical="center"/>
    </xf>
    <xf numFmtId="0" fontId="22" fillId="0" borderId="26" xfId="0" applyFont="1" applyBorder="1" applyAlignment="1" applyProtection="1">
      <alignment horizontal="distributed" vertical="center"/>
    </xf>
    <xf numFmtId="0" fontId="21" fillId="0" borderId="0" xfId="0" applyFont="1" applyBorder="1" applyAlignment="1" applyProtection="1">
      <alignment horizontal="center" vertical="center"/>
    </xf>
    <xf numFmtId="0" fontId="11" fillId="0" borderId="0" xfId="0" applyFont="1" applyBorder="1" applyAlignment="1" applyProtection="1">
      <alignment vertical="center"/>
    </xf>
    <xf numFmtId="0" fontId="22" fillId="0" borderId="0" xfId="0" applyFont="1" applyProtection="1">
      <alignment vertical="center"/>
    </xf>
    <xf numFmtId="0" fontId="22" fillId="0" borderId="0" xfId="0" applyFont="1" applyBorder="1" applyProtection="1">
      <alignment vertical="center"/>
    </xf>
    <xf numFmtId="0" fontId="33" fillId="0" borderId="0" xfId="0" applyFont="1" applyAlignment="1" applyProtection="1"/>
    <xf numFmtId="0" fontId="11" fillId="0" borderId="0" xfId="0" applyFont="1" applyBorder="1" applyProtection="1">
      <alignment vertical="center"/>
    </xf>
    <xf numFmtId="0" fontId="27" fillId="0" borderId="5" xfId="0" applyFont="1" applyBorder="1" applyProtection="1">
      <alignment vertical="center"/>
    </xf>
    <xf numFmtId="0" fontId="22" fillId="0" borderId="7" xfId="0" applyFont="1" applyBorder="1" applyProtection="1">
      <alignment vertical="center"/>
    </xf>
    <xf numFmtId="188" fontId="11" fillId="0" borderId="60" xfId="11" applyNumberFormat="1" applyFont="1" applyBorder="1" applyAlignment="1" applyProtection="1">
      <alignment horizontal="left" vertical="center"/>
    </xf>
    <xf numFmtId="0" fontId="11" fillId="0" borderId="28" xfId="0" applyFont="1" applyBorder="1" applyAlignment="1" applyProtection="1">
      <alignment horizontal="right" vertical="center"/>
    </xf>
    <xf numFmtId="0" fontId="27" fillId="0" borderId="37" xfId="0" applyFont="1" applyBorder="1" applyProtection="1">
      <alignment vertical="center"/>
    </xf>
    <xf numFmtId="0" fontId="22" fillId="0" borderId="36" xfId="0" applyFont="1" applyBorder="1" applyProtection="1">
      <alignment vertical="center"/>
    </xf>
    <xf numFmtId="188" fontId="11" fillId="0" borderId="114" xfId="11" applyNumberFormat="1" applyFont="1" applyBorder="1" applyAlignment="1" applyProtection="1">
      <alignment horizontal="left" vertical="center"/>
    </xf>
    <xf numFmtId="0" fontId="23" fillId="0" borderId="29" xfId="0" applyFont="1" applyBorder="1" applyAlignment="1" applyProtection="1">
      <alignment horizontal="center" vertical="center"/>
    </xf>
    <xf numFmtId="0" fontId="11" fillId="0" borderId="29" xfId="0" applyFont="1" applyBorder="1" applyAlignment="1" applyProtection="1">
      <alignment horizontal="right" vertical="center"/>
    </xf>
    <xf numFmtId="0" fontId="11" fillId="0" borderId="30" xfId="0" applyFont="1" applyBorder="1" applyAlignment="1" applyProtection="1">
      <alignment horizontal="right" vertical="center"/>
    </xf>
    <xf numFmtId="0" fontId="56" fillId="0" borderId="0" xfId="0" applyFont="1" applyFill="1" applyBorder="1" applyAlignment="1" applyProtection="1">
      <alignment horizontal="left" vertical="center"/>
    </xf>
    <xf numFmtId="0" fontId="29" fillId="0" borderId="0" xfId="0" applyFont="1" applyFill="1" applyBorder="1" applyAlignment="1" applyProtection="1">
      <alignment horizontal="right" vertical="center"/>
    </xf>
    <xf numFmtId="0" fontId="55" fillId="0" borderId="0" xfId="0" applyFont="1" applyFill="1" applyBorder="1" applyAlignment="1" applyProtection="1">
      <alignment horizontal="left" vertical="center"/>
    </xf>
    <xf numFmtId="0" fontId="27" fillId="0" borderId="0" xfId="0" applyFont="1" applyAlignment="1" applyProtection="1">
      <alignment vertical="center"/>
    </xf>
    <xf numFmtId="0" fontId="27" fillId="0" borderId="0" xfId="0" applyFont="1" applyBorder="1" applyProtection="1">
      <alignment vertical="center"/>
    </xf>
    <xf numFmtId="0" fontId="24" fillId="0" borderId="0" xfId="0" applyFont="1" applyAlignment="1" applyProtection="1">
      <alignment vertical="center" shrinkToFit="1"/>
    </xf>
    <xf numFmtId="0" fontId="27" fillId="0" borderId="0" xfId="0" applyFont="1" applyProtection="1">
      <alignment vertical="center"/>
    </xf>
    <xf numFmtId="0" fontId="21" fillId="0" borderId="0" xfId="0" applyFont="1" applyProtection="1">
      <alignment vertical="center"/>
    </xf>
    <xf numFmtId="0" fontId="20" fillId="0" borderId="0" xfId="0" applyFont="1" applyProtection="1">
      <alignment vertical="center"/>
    </xf>
    <xf numFmtId="0" fontId="24" fillId="0" borderId="0" xfId="0" applyFont="1" applyProtection="1">
      <alignment vertical="center"/>
    </xf>
    <xf numFmtId="0" fontId="57" fillId="0" borderId="0" xfId="0" applyFont="1" applyProtection="1">
      <alignment vertical="center"/>
    </xf>
    <xf numFmtId="0" fontId="11" fillId="0" borderId="34" xfId="0" applyFont="1" applyBorder="1" applyProtection="1">
      <alignment vertical="center"/>
    </xf>
    <xf numFmtId="0" fontId="11" fillId="0" borderId="26" xfId="0" applyFont="1" applyBorder="1" applyProtection="1">
      <alignment vertical="center"/>
    </xf>
    <xf numFmtId="0" fontId="11" fillId="0" borderId="31" xfId="0" applyFont="1" applyBorder="1" applyProtection="1">
      <alignment vertical="center"/>
    </xf>
    <xf numFmtId="0" fontId="23" fillId="0" borderId="35" xfId="0" applyFont="1" applyBorder="1" applyProtection="1">
      <alignment vertical="center"/>
    </xf>
    <xf numFmtId="0" fontId="23" fillId="0" borderId="0" xfId="0" applyFont="1" applyBorder="1" applyProtection="1">
      <alignment vertical="center"/>
    </xf>
    <xf numFmtId="0" fontId="11" fillId="0" borderId="33" xfId="0" applyFont="1" applyBorder="1" applyAlignment="1" applyProtection="1">
      <alignment horizontal="right" vertical="center"/>
    </xf>
    <xf numFmtId="0" fontId="11" fillId="0" borderId="33" xfId="0" applyFont="1" applyBorder="1" applyProtection="1">
      <alignment vertical="center"/>
    </xf>
    <xf numFmtId="0" fontId="23" fillId="0" borderId="32" xfId="0" applyFont="1" applyBorder="1" applyProtection="1">
      <alignment vertical="center"/>
    </xf>
    <xf numFmtId="0" fontId="23" fillId="0" borderId="4" xfId="0" applyFont="1" applyBorder="1" applyProtection="1">
      <alignment vertical="center"/>
    </xf>
    <xf numFmtId="0" fontId="23" fillId="0" borderId="4" xfId="0" applyFont="1" applyBorder="1" applyAlignment="1" applyProtection="1">
      <alignment horizontal="right" vertical="center"/>
    </xf>
    <xf numFmtId="0" fontId="11" fillId="0" borderId="30" xfId="0" applyFont="1" applyBorder="1" applyProtection="1">
      <alignment vertical="center"/>
    </xf>
    <xf numFmtId="0" fontId="25" fillId="0" borderId="4" xfId="0" applyFont="1" applyBorder="1" applyAlignment="1" applyProtection="1">
      <alignment vertical="top"/>
    </xf>
    <xf numFmtId="0" fontId="25" fillId="0" borderId="4" xfId="0" applyFont="1" applyBorder="1" applyProtection="1">
      <alignment vertical="center"/>
    </xf>
    <xf numFmtId="0" fontId="11" fillId="0" borderId="4" xfId="0" applyFont="1" applyBorder="1" applyProtection="1">
      <alignment vertical="center"/>
    </xf>
    <xf numFmtId="0" fontId="25" fillId="0" borderId="34" xfId="0" applyFont="1" applyBorder="1" applyProtection="1">
      <alignment vertical="center"/>
    </xf>
    <xf numFmtId="0" fontId="25" fillId="0" borderId="26" xfId="0" applyFont="1" applyBorder="1" applyProtection="1">
      <alignment vertical="center"/>
    </xf>
    <xf numFmtId="0" fontId="11" fillId="0" borderId="35" xfId="0" applyFont="1" applyBorder="1" applyProtection="1">
      <alignment vertical="center"/>
    </xf>
    <xf numFmtId="0" fontId="23" fillId="0" borderId="0" xfId="0" applyFont="1" applyBorder="1" applyAlignment="1" applyProtection="1">
      <alignment horizontal="center" vertical="center"/>
    </xf>
    <xf numFmtId="0" fontId="23" fillId="0" borderId="0" xfId="0" applyFont="1" applyBorder="1" applyAlignment="1" applyProtection="1">
      <alignment horizontal="right" vertical="center"/>
    </xf>
    <xf numFmtId="0" fontId="28" fillId="0" borderId="0" xfId="0" applyFont="1" applyBorder="1" applyAlignment="1" applyProtection="1">
      <alignment horizontal="left" vertical="center" indent="1"/>
    </xf>
    <xf numFmtId="0" fontId="11" fillId="0" borderId="32" xfId="0" applyFont="1" applyBorder="1" applyProtection="1">
      <alignment vertical="center"/>
    </xf>
    <xf numFmtId="0" fontId="21" fillId="4" borderId="38" xfId="0" applyFont="1" applyFill="1" applyBorder="1" applyAlignment="1" applyProtection="1">
      <alignment horizontal="center" vertical="center"/>
      <protection locked="0"/>
    </xf>
    <xf numFmtId="0" fontId="21" fillId="4" borderId="39" xfId="0" applyFont="1" applyFill="1" applyBorder="1" applyAlignment="1" applyProtection="1">
      <alignment horizontal="center" vertical="center"/>
      <protection locked="0"/>
    </xf>
    <xf numFmtId="0" fontId="21" fillId="4" borderId="40" xfId="0" applyFont="1" applyFill="1" applyBorder="1" applyAlignment="1" applyProtection="1">
      <alignment horizontal="center" vertical="center"/>
      <protection locked="0"/>
    </xf>
    <xf numFmtId="187" fontId="23" fillId="0" borderId="28" xfId="0" applyNumberFormat="1" applyFont="1" applyBorder="1" applyAlignment="1" applyProtection="1">
      <alignment horizontal="center" vertical="center"/>
    </xf>
    <xf numFmtId="0" fontId="68" fillId="0" borderId="21" xfId="0" applyFont="1" applyFill="1" applyBorder="1" applyProtection="1">
      <alignment vertical="center"/>
    </xf>
    <xf numFmtId="0" fontId="68" fillId="0" borderId="101" xfId="0" applyFont="1" applyFill="1" applyBorder="1" applyProtection="1">
      <alignment vertical="center"/>
    </xf>
    <xf numFmtId="0" fontId="68" fillId="0" borderId="110" xfId="0" applyFont="1" applyFill="1" applyBorder="1" applyProtection="1">
      <alignment vertical="center"/>
    </xf>
    <xf numFmtId="0" fontId="68" fillId="0" borderId="21" xfId="0" applyNumberFormat="1" applyFont="1" applyFill="1" applyBorder="1" applyProtection="1">
      <alignment vertical="center"/>
    </xf>
    <xf numFmtId="181" fontId="68" fillId="0" borderId="101" xfId="0" applyNumberFormat="1" applyFont="1" applyFill="1" applyBorder="1" applyProtection="1">
      <alignment vertical="center"/>
    </xf>
    <xf numFmtId="0" fontId="69" fillId="0" borderId="21" xfId="0" applyFont="1" applyFill="1" applyBorder="1" applyProtection="1">
      <alignment vertical="center"/>
    </xf>
    <xf numFmtId="180" fontId="68" fillId="0" borderId="21" xfId="0" applyNumberFormat="1" applyFont="1" applyFill="1" applyBorder="1" applyProtection="1">
      <alignment vertical="center"/>
    </xf>
    <xf numFmtId="0" fontId="68" fillId="0" borderId="21" xfId="0" applyNumberFormat="1" applyFont="1" applyFill="1" applyBorder="1" applyAlignment="1" applyProtection="1">
      <alignment vertical="center" shrinkToFit="1"/>
    </xf>
    <xf numFmtId="0" fontId="71" fillId="0" borderId="5" xfId="0" applyFont="1" applyFill="1" applyBorder="1" applyAlignment="1" applyProtection="1">
      <alignment vertical="center" shrinkToFit="1"/>
    </xf>
    <xf numFmtId="0" fontId="71" fillId="0" borderId="5" xfId="0" applyFont="1" applyFill="1" applyBorder="1" applyAlignment="1" applyProtection="1">
      <alignment horizontal="left" vertical="center"/>
    </xf>
    <xf numFmtId="0" fontId="71" fillId="0" borderId="5" xfId="0" applyFont="1" applyFill="1" applyBorder="1" applyAlignment="1" applyProtection="1">
      <alignment horizontal="center" vertical="center" shrinkToFit="1"/>
    </xf>
    <xf numFmtId="38" fontId="71" fillId="0" borderId="5" xfId="0" applyNumberFormat="1" applyFont="1" applyFill="1" applyBorder="1" applyAlignment="1" applyProtection="1">
      <alignment horizontal="center" vertical="center" shrinkToFit="1"/>
    </xf>
    <xf numFmtId="38" fontId="71" fillId="0" borderId="5" xfId="0" applyNumberFormat="1" applyFont="1" applyBorder="1" applyAlignment="1" applyProtection="1">
      <alignment horizontal="center" vertical="center" shrinkToFit="1"/>
    </xf>
    <xf numFmtId="0" fontId="71" fillId="0" borderId="5" xfId="0" applyFont="1" applyBorder="1" applyAlignment="1" applyProtection="1">
      <alignment horizontal="center" vertical="center" shrinkToFit="1"/>
    </xf>
    <xf numFmtId="3" fontId="71" fillId="0" borderId="5" xfId="0" applyNumberFormat="1" applyFont="1" applyBorder="1" applyAlignment="1" applyProtection="1">
      <alignment horizontal="center" vertical="center" shrinkToFit="1"/>
    </xf>
    <xf numFmtId="0" fontId="71" fillId="0" borderId="5" xfId="0" applyNumberFormat="1" applyFont="1" applyFill="1" applyBorder="1" applyAlignment="1" applyProtection="1">
      <alignment horizontal="left" vertical="center"/>
    </xf>
    <xf numFmtId="2" fontId="72" fillId="0" borderId="5" xfId="0" applyNumberFormat="1" applyFont="1" applyFill="1" applyBorder="1" applyAlignment="1" applyProtection="1">
      <alignment horizontal="left" vertical="center"/>
    </xf>
    <xf numFmtId="0" fontId="72" fillId="0" borderId="5" xfId="0" applyNumberFormat="1" applyFont="1" applyFill="1" applyBorder="1" applyAlignment="1" applyProtection="1">
      <alignment horizontal="left" vertical="center"/>
    </xf>
    <xf numFmtId="187" fontId="71" fillId="0" borderId="5" xfId="0" applyNumberFormat="1" applyFont="1" applyFill="1" applyBorder="1" applyAlignment="1" applyProtection="1">
      <alignment vertical="center" shrinkToFit="1"/>
    </xf>
    <xf numFmtId="187" fontId="71" fillId="0" borderId="5" xfId="0" applyNumberFormat="1" applyFont="1" applyFill="1" applyBorder="1" applyAlignment="1" applyProtection="1">
      <alignment vertical="center"/>
    </xf>
    <xf numFmtId="0" fontId="68" fillId="0" borderId="22" xfId="0" applyFont="1" applyFill="1" applyBorder="1" applyProtection="1">
      <alignment vertical="center"/>
    </xf>
    <xf numFmtId="0" fontId="68" fillId="0" borderId="102" xfId="0" applyFont="1" applyFill="1" applyBorder="1" applyProtection="1">
      <alignment vertical="center"/>
    </xf>
    <xf numFmtId="0" fontId="68" fillId="0" borderId="111" xfId="0" applyFont="1" applyFill="1" applyBorder="1" applyProtection="1">
      <alignment vertical="center"/>
    </xf>
    <xf numFmtId="0" fontId="68" fillId="0" borderId="22" xfId="0" applyNumberFormat="1" applyFont="1" applyFill="1" applyBorder="1" applyProtection="1">
      <alignment vertical="center"/>
    </xf>
    <xf numFmtId="181" fontId="68" fillId="0" borderId="102" xfId="0" applyNumberFormat="1" applyFont="1" applyFill="1" applyBorder="1" applyProtection="1">
      <alignment vertical="center"/>
    </xf>
    <xf numFmtId="0" fontId="69" fillId="0" borderId="22" xfId="0" applyFont="1" applyFill="1" applyBorder="1" applyProtection="1">
      <alignment vertical="center"/>
    </xf>
    <xf numFmtId="180" fontId="68" fillId="0" borderId="22" xfId="0" applyNumberFormat="1" applyFont="1" applyFill="1" applyBorder="1" applyProtection="1">
      <alignment vertical="center"/>
    </xf>
    <xf numFmtId="0" fontId="68" fillId="0" borderId="22" xfId="0" applyNumberFormat="1" applyFont="1" applyFill="1" applyBorder="1" applyAlignment="1" applyProtection="1">
      <alignment vertical="center" shrinkToFit="1"/>
    </xf>
    <xf numFmtId="0" fontId="17" fillId="0" borderId="34" xfId="0" applyFont="1" applyFill="1" applyBorder="1" applyAlignment="1" applyProtection="1">
      <alignment vertical="center" shrinkToFit="1"/>
    </xf>
    <xf numFmtId="0" fontId="17" fillId="0" borderId="26" xfId="0" applyFont="1" applyFill="1" applyBorder="1" applyAlignment="1" applyProtection="1">
      <alignment vertical="center" shrinkToFit="1"/>
    </xf>
    <xf numFmtId="0" fontId="17" fillId="0" borderId="31" xfId="0" applyFont="1" applyFill="1" applyBorder="1" applyAlignment="1" applyProtection="1">
      <alignment vertical="center" shrinkToFit="1"/>
    </xf>
    <xf numFmtId="0" fontId="17" fillId="0" borderId="35" xfId="0" applyFont="1" applyFill="1" applyBorder="1" applyAlignment="1" applyProtection="1">
      <alignment vertical="center" shrinkToFit="1"/>
    </xf>
    <xf numFmtId="0" fontId="17" fillId="0" borderId="0" xfId="0" applyFont="1" applyFill="1" applyBorder="1" applyAlignment="1" applyProtection="1">
      <alignment vertical="center" shrinkToFit="1"/>
    </xf>
    <xf numFmtId="0" fontId="17" fillId="0" borderId="33" xfId="0" applyFont="1" applyFill="1" applyBorder="1" applyAlignment="1" applyProtection="1">
      <alignment vertical="center" shrinkToFit="1"/>
    </xf>
    <xf numFmtId="0" fontId="49"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17" fillId="0" borderId="0" xfId="0" applyFont="1" applyFill="1" applyBorder="1" applyAlignment="1" applyProtection="1">
      <alignment horizontal="center" vertical="center" shrinkToFit="1"/>
    </xf>
    <xf numFmtId="0" fontId="68" fillId="0" borderId="24" xfId="0" applyFont="1" applyFill="1" applyBorder="1" applyProtection="1">
      <alignment vertical="center"/>
    </xf>
    <xf numFmtId="0" fontId="68" fillId="0" borderId="103" xfId="0" applyFont="1" applyFill="1" applyBorder="1" applyProtection="1">
      <alignment vertical="center"/>
    </xf>
    <xf numFmtId="0" fontId="68" fillId="0" borderId="112" xfId="0" applyFont="1" applyFill="1" applyBorder="1" applyProtection="1">
      <alignment vertical="center"/>
    </xf>
    <xf numFmtId="0" fontId="68" fillId="0" borderId="24" xfId="0" applyNumberFormat="1" applyFont="1" applyFill="1" applyBorder="1" applyProtection="1">
      <alignment vertical="center"/>
    </xf>
    <xf numFmtId="181" fontId="68" fillId="0" borderId="103" xfId="0" applyNumberFormat="1" applyFont="1" applyFill="1" applyBorder="1" applyProtection="1">
      <alignment vertical="center"/>
    </xf>
    <xf numFmtId="0" fontId="69" fillId="0" borderId="24" xfId="0" applyFont="1" applyFill="1" applyBorder="1" applyProtection="1">
      <alignment vertical="center"/>
    </xf>
    <xf numFmtId="180" fontId="68" fillId="0" borderId="24" xfId="0" applyNumberFormat="1" applyFont="1" applyFill="1" applyBorder="1" applyProtection="1">
      <alignment vertical="center"/>
    </xf>
    <xf numFmtId="0" fontId="68" fillId="0" borderId="24" xfId="0" applyNumberFormat="1" applyFont="1" applyFill="1" applyBorder="1" applyAlignment="1" applyProtection="1">
      <alignment vertical="center" shrinkToFit="1"/>
    </xf>
    <xf numFmtId="0" fontId="17" fillId="0" borderId="32" xfId="0" applyFont="1" applyFill="1" applyBorder="1" applyAlignment="1" applyProtection="1">
      <alignment vertical="center" shrinkToFit="1"/>
    </xf>
    <xf numFmtId="0" fontId="17" fillId="0" borderId="4" xfId="0" applyFont="1" applyFill="1" applyBorder="1" applyAlignment="1" applyProtection="1">
      <alignment vertical="center" shrinkToFit="1"/>
    </xf>
    <xf numFmtId="0" fontId="17" fillId="0" borderId="30" xfId="0" applyFont="1" applyFill="1" applyBorder="1" applyAlignment="1" applyProtection="1">
      <alignment vertical="center" shrinkToFit="1"/>
    </xf>
    <xf numFmtId="0" fontId="4" fillId="16" borderId="9" xfId="0" applyFont="1" applyFill="1" applyBorder="1" applyProtection="1">
      <alignment vertical="center"/>
    </xf>
    <xf numFmtId="0" fontId="81" fillId="19" borderId="0" xfId="0" applyFont="1" applyFill="1" applyBorder="1" applyAlignment="1" applyProtection="1">
      <alignment horizontal="right" vertical="top" justifyLastLine="1"/>
    </xf>
    <xf numFmtId="0" fontId="0" fillId="0" borderId="7" xfId="0" applyBorder="1" applyProtection="1">
      <alignment vertical="center"/>
      <protection hidden="1"/>
    </xf>
    <xf numFmtId="0" fontId="0" fillId="0" borderId="2" xfId="0" applyBorder="1" applyAlignment="1" applyProtection="1">
      <alignment vertical="center"/>
      <protection hidden="1"/>
    </xf>
    <xf numFmtId="0" fontId="0" fillId="0" borderId="59"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8" fillId="0" borderId="0" xfId="0" applyFont="1" applyBorder="1" applyAlignment="1" applyProtection="1">
      <alignment vertical="top" wrapText="1"/>
    </xf>
    <xf numFmtId="0" fontId="6" fillId="21" borderId="52" xfId="0" applyFont="1" applyFill="1" applyBorder="1" applyAlignment="1" applyProtection="1">
      <alignment horizontal="center" vertical="center"/>
    </xf>
    <xf numFmtId="0" fontId="16" fillId="0" borderId="0" xfId="0" applyFont="1" applyAlignment="1" applyProtection="1">
      <alignment horizontal="center" vertical="top" justifyLastLine="1"/>
    </xf>
    <xf numFmtId="177" fontId="12" fillId="20" borderId="11" xfId="0" applyNumberFormat="1" applyFont="1" applyFill="1" applyBorder="1" applyAlignment="1" applyProtection="1">
      <alignment horizontal="center" vertical="center" shrinkToFit="1"/>
    </xf>
    <xf numFmtId="38" fontId="6" fillId="0" borderId="11" xfId="7" applyFont="1" applyBorder="1" applyAlignment="1" applyProtection="1">
      <alignment horizontal="center" vertical="center"/>
      <protection hidden="1"/>
    </xf>
    <xf numFmtId="0" fontId="4" fillId="0" borderId="5" xfId="0" applyFont="1" applyBorder="1" applyAlignment="1" applyProtection="1">
      <alignment horizontal="center" vertical="center" shrinkToFit="1"/>
    </xf>
    <xf numFmtId="3" fontId="8" fillId="21" borderId="24" xfId="0" applyNumberFormat="1" applyFont="1" applyFill="1" applyBorder="1" applyAlignment="1" applyProtection="1">
      <alignment horizontal="center" vertical="center"/>
    </xf>
    <xf numFmtId="38" fontId="8" fillId="21" borderId="24" xfId="7" applyFont="1" applyFill="1" applyBorder="1" applyAlignment="1" applyProtection="1">
      <alignment horizontal="center" vertical="center"/>
      <protection hidden="1"/>
    </xf>
    <xf numFmtId="0" fontId="5" fillId="21" borderId="5" xfId="0" applyFont="1" applyFill="1" applyBorder="1" applyAlignment="1" applyProtection="1">
      <alignment horizontal="center" vertical="center" shrinkToFit="1"/>
    </xf>
    <xf numFmtId="177" fontId="12" fillId="19" borderId="14" xfId="0" applyNumberFormat="1" applyFont="1" applyFill="1" applyBorder="1" applyAlignment="1" applyProtection="1">
      <alignment horizontal="center" vertical="center" shrinkToFit="1"/>
    </xf>
    <xf numFmtId="38" fontId="6" fillId="0" borderId="14" xfId="7" applyFont="1" applyBorder="1" applyAlignment="1" applyProtection="1">
      <alignment horizontal="center" vertical="center"/>
      <protection hidden="1"/>
    </xf>
    <xf numFmtId="0" fontId="12" fillId="21" borderId="21" xfId="0" applyFont="1" applyFill="1" applyBorder="1" applyAlignment="1" applyProtection="1">
      <alignment horizontal="center" vertical="center" justifyLastLine="1"/>
    </xf>
    <xf numFmtId="0" fontId="13" fillId="21" borderId="16" xfId="0" applyFont="1" applyFill="1" applyBorder="1" applyAlignment="1" applyProtection="1">
      <alignment horizontal="center"/>
    </xf>
    <xf numFmtId="0" fontId="10" fillId="21" borderId="50" xfId="0" applyFont="1" applyFill="1" applyBorder="1" applyAlignment="1" applyProtection="1">
      <alignment horizontal="center"/>
    </xf>
    <xf numFmtId="0" fontId="74" fillId="19" borderId="0" xfId="0" applyFont="1" applyFill="1" applyBorder="1" applyAlignment="1" applyProtection="1">
      <alignment horizontal="left"/>
    </xf>
    <xf numFmtId="0" fontId="5" fillId="21" borderId="7" xfId="0" applyFont="1" applyFill="1" applyBorder="1" applyAlignment="1" applyProtection="1">
      <alignment horizontal="center" vertical="center" wrapText="1"/>
    </xf>
    <xf numFmtId="0" fontId="17" fillId="15" borderId="5" xfId="0" applyFont="1" applyFill="1" applyBorder="1" applyAlignment="1" applyProtection="1">
      <alignment horizontal="center" vertical="center" shrinkToFit="1"/>
    </xf>
    <xf numFmtId="0" fontId="17" fillId="4" borderId="5" xfId="0" applyFont="1" applyFill="1" applyBorder="1" applyAlignment="1" applyProtection="1">
      <alignment horizontal="center" vertical="center" shrinkToFit="1"/>
    </xf>
    <xf numFmtId="187" fontId="71" fillId="0" borderId="0" xfId="0" applyNumberFormat="1" applyFont="1" applyFill="1" applyBorder="1" applyAlignment="1" applyProtection="1">
      <alignment vertical="center" shrinkToFit="1"/>
    </xf>
    <xf numFmtId="0" fontId="7" fillId="0" borderId="0" xfId="0" applyFont="1" applyFill="1" applyBorder="1" applyAlignment="1" applyProtection="1">
      <alignment horizontal="center" vertical="top" wrapText="1" shrinkToFit="1"/>
    </xf>
    <xf numFmtId="0" fontId="7" fillId="0" borderId="0" xfId="0" applyFont="1" applyFill="1" applyBorder="1" applyAlignment="1" applyProtection="1">
      <alignment horizontal="center" vertical="top" shrinkToFit="1"/>
    </xf>
    <xf numFmtId="0" fontId="7" fillId="24" borderId="52" xfId="0" applyFont="1" applyFill="1" applyBorder="1" applyAlignment="1" applyProtection="1">
      <alignment horizontal="center" vertical="top" wrapText="1" shrinkToFit="1"/>
    </xf>
    <xf numFmtId="0" fontId="7" fillId="24" borderId="41" xfId="0" applyFont="1" applyFill="1" applyBorder="1" applyAlignment="1" applyProtection="1">
      <alignment horizontal="center" vertical="top" shrinkToFit="1"/>
    </xf>
    <xf numFmtId="0" fontId="43" fillId="0" borderId="0" xfId="0" applyFont="1" applyAlignment="1" applyProtection="1">
      <alignment horizontal="center" vertical="center"/>
      <protection hidden="1"/>
    </xf>
    <xf numFmtId="0" fontId="0" fillId="0" borderId="0" xfId="0" applyAlignment="1" applyProtection="1">
      <alignment horizontal="left" vertical="top" wrapText="1"/>
      <protection hidden="1"/>
    </xf>
    <xf numFmtId="0" fontId="0" fillId="0" borderId="7"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60" xfId="0" applyBorder="1" applyAlignment="1" applyProtection="1">
      <alignment horizontal="center" vertical="center"/>
      <protection hidden="1"/>
    </xf>
    <xf numFmtId="0" fontId="0" fillId="0" borderId="7" xfId="0" applyBorder="1" applyAlignment="1" applyProtection="1">
      <alignment horizontal="left" vertical="center" wrapText="1"/>
      <protection hidden="1"/>
    </xf>
    <xf numFmtId="0" fontId="0" fillId="0" borderId="2" xfId="0" applyBorder="1" applyAlignment="1" applyProtection="1">
      <alignment horizontal="left" vertical="center" wrapText="1"/>
      <protection hidden="1"/>
    </xf>
    <xf numFmtId="0" fontId="0" fillId="0" borderId="60" xfId="0" applyBorder="1" applyAlignment="1" applyProtection="1">
      <alignment horizontal="left" vertical="center" wrapText="1"/>
      <protection hidden="1"/>
    </xf>
    <xf numFmtId="0" fontId="0" fillId="9" borderId="53" xfId="0" applyFill="1" applyBorder="1" applyAlignment="1" applyProtection="1">
      <alignment horizontal="left" vertical="center" wrapText="1"/>
      <protection hidden="1"/>
    </xf>
    <xf numFmtId="0" fontId="0" fillId="9" borderId="54" xfId="0" applyFill="1" applyBorder="1" applyAlignment="1" applyProtection="1">
      <alignment horizontal="left" vertical="center" wrapText="1"/>
      <protection hidden="1"/>
    </xf>
    <xf numFmtId="0" fontId="0" fillId="9" borderId="55" xfId="0" applyFill="1" applyBorder="1" applyAlignment="1" applyProtection="1">
      <alignment horizontal="left" vertical="center" wrapText="1"/>
      <protection hidden="1"/>
    </xf>
    <xf numFmtId="0" fontId="0" fillId="9" borderId="56" xfId="0" applyFill="1" applyBorder="1" applyAlignment="1" applyProtection="1">
      <alignment horizontal="center" vertical="center"/>
      <protection hidden="1"/>
    </xf>
    <xf numFmtId="0" fontId="0" fillId="9" borderId="57" xfId="0" applyFill="1" applyBorder="1" applyAlignment="1" applyProtection="1">
      <alignment horizontal="center" vertical="center"/>
      <protection hidden="1"/>
    </xf>
    <xf numFmtId="0" fontId="0" fillId="9" borderId="58" xfId="0" applyFill="1" applyBorder="1" applyAlignment="1" applyProtection="1">
      <alignment horizontal="center" vertical="center"/>
      <protection hidden="1"/>
    </xf>
    <xf numFmtId="0" fontId="0" fillId="10" borderId="7" xfId="0" applyFill="1" applyBorder="1" applyAlignment="1" applyProtection="1">
      <alignment horizontal="left" vertical="center" wrapText="1"/>
      <protection hidden="1"/>
    </xf>
    <xf numFmtId="0" fontId="0" fillId="10" borderId="2" xfId="0" applyFill="1" applyBorder="1" applyAlignment="1" applyProtection="1">
      <alignment horizontal="left" vertical="center" wrapText="1"/>
      <protection hidden="1"/>
    </xf>
    <xf numFmtId="0" fontId="0" fillId="10" borderId="60" xfId="0" applyFill="1" applyBorder="1" applyAlignment="1" applyProtection="1">
      <alignment horizontal="left" vertical="center" wrapText="1"/>
      <protection hidden="1"/>
    </xf>
    <xf numFmtId="0" fontId="0" fillId="0" borderId="7" xfId="0" applyBorder="1" applyAlignment="1" applyProtection="1">
      <alignment horizontal="left" vertical="center"/>
      <protection hidden="1"/>
    </xf>
    <xf numFmtId="0" fontId="0" fillId="0" borderId="2" xfId="0" applyBorder="1" applyAlignment="1" applyProtection="1">
      <alignment horizontal="left" vertical="center"/>
      <protection hidden="1"/>
    </xf>
    <xf numFmtId="0" fontId="0" fillId="0" borderId="60" xfId="0" applyBorder="1" applyAlignment="1" applyProtection="1">
      <alignment horizontal="left" vertical="center"/>
      <protection hidden="1"/>
    </xf>
    <xf numFmtId="0" fontId="0" fillId="10" borderId="7" xfId="0" applyFill="1" applyBorder="1" applyAlignment="1" applyProtection="1">
      <alignment horizontal="left" vertical="center"/>
      <protection hidden="1"/>
    </xf>
    <xf numFmtId="0" fontId="0" fillId="10" borderId="2" xfId="0" applyFill="1" applyBorder="1" applyAlignment="1" applyProtection="1">
      <alignment horizontal="left" vertical="center"/>
      <protection hidden="1"/>
    </xf>
    <xf numFmtId="0" fontId="0" fillId="10" borderId="60" xfId="0" applyFill="1" applyBorder="1" applyAlignment="1" applyProtection="1">
      <alignment horizontal="left" vertical="center"/>
      <protection hidden="1"/>
    </xf>
    <xf numFmtId="0" fontId="0" fillId="0" borderId="80" xfId="0" applyBorder="1" applyAlignment="1" applyProtection="1">
      <alignment horizontal="left" vertical="top" wrapText="1"/>
      <protection hidden="1"/>
    </xf>
    <xf numFmtId="0" fontId="0" fillId="0" borderId="81" xfId="0" applyBorder="1" applyAlignment="1" applyProtection="1">
      <alignment horizontal="left" vertical="top" wrapText="1"/>
      <protection hidden="1"/>
    </xf>
    <xf numFmtId="0" fontId="0" fillId="0" borderId="80" xfId="0" applyBorder="1" applyAlignment="1" applyProtection="1">
      <alignment horizontal="left" vertical="center" wrapText="1"/>
      <protection hidden="1"/>
    </xf>
    <xf numFmtId="0" fontId="0" fillId="10" borderId="7" xfId="0" applyFill="1" applyBorder="1" applyAlignment="1" applyProtection="1">
      <alignment horizontal="center" vertical="center"/>
      <protection hidden="1"/>
    </xf>
    <xf numFmtId="0" fontId="0" fillId="10" borderId="2" xfId="0" applyFill="1" applyBorder="1" applyAlignment="1" applyProtection="1">
      <alignment horizontal="center" vertical="center"/>
      <protection hidden="1"/>
    </xf>
    <xf numFmtId="0" fontId="0" fillId="10" borderId="60" xfId="0" applyFill="1" applyBorder="1" applyAlignment="1" applyProtection="1">
      <alignment horizontal="center" vertical="center"/>
      <protection hidden="1"/>
    </xf>
    <xf numFmtId="0" fontId="0" fillId="0" borderId="64" xfId="0" applyBorder="1" applyAlignment="1" applyProtection="1">
      <alignment horizontal="center" vertical="center"/>
      <protection hidden="1"/>
    </xf>
    <xf numFmtId="0" fontId="0" fillId="0" borderId="65" xfId="0" applyBorder="1" applyAlignment="1" applyProtection="1">
      <alignment horizontal="center" vertical="center"/>
      <protection hidden="1"/>
    </xf>
    <xf numFmtId="0" fontId="0" fillId="0" borderId="66" xfId="0" applyBorder="1" applyAlignment="1" applyProtection="1">
      <alignment horizontal="center" vertical="center"/>
      <protection hidden="1"/>
    </xf>
    <xf numFmtId="0" fontId="0" fillId="0" borderId="5" xfId="0" applyBorder="1" applyAlignment="1" applyProtection="1">
      <alignment horizontal="left" vertical="center"/>
      <protection hidden="1"/>
    </xf>
    <xf numFmtId="0" fontId="0" fillId="0" borderId="61" xfId="0" applyBorder="1" applyAlignment="1" applyProtection="1">
      <alignment horizontal="left" vertical="center"/>
      <protection hidden="1"/>
    </xf>
    <xf numFmtId="0" fontId="16" fillId="0" borderId="0" xfId="0" applyFont="1" applyBorder="1" applyAlignment="1" applyProtection="1">
      <alignment horizontal="left" vertical="top" justifyLastLine="1"/>
    </xf>
    <xf numFmtId="0" fontId="10" fillId="21" borderId="14" xfId="0" applyFont="1" applyFill="1" applyBorder="1" applyAlignment="1" applyProtection="1">
      <alignment horizontal="center"/>
    </xf>
    <xf numFmtId="0" fontId="10" fillId="21" borderId="89" xfId="0" applyFont="1" applyFill="1" applyBorder="1" applyAlignment="1" applyProtection="1">
      <alignment horizontal="center"/>
    </xf>
    <xf numFmtId="0" fontId="10" fillId="21" borderId="20" xfId="0" applyFont="1" applyFill="1" applyBorder="1" applyAlignment="1" applyProtection="1">
      <alignment horizontal="center"/>
    </xf>
    <xf numFmtId="184" fontId="3" fillId="18" borderId="11" xfId="0" applyNumberFormat="1" applyFont="1" applyFill="1" applyBorder="1" applyAlignment="1" applyProtection="1">
      <alignment horizontal="center" shrinkToFit="1"/>
      <protection locked="0"/>
    </xf>
    <xf numFmtId="184" fontId="3" fillId="18" borderId="90" xfId="0" applyNumberFormat="1" applyFont="1" applyFill="1" applyBorder="1" applyAlignment="1" applyProtection="1">
      <alignment horizontal="center" shrinkToFit="1"/>
      <protection locked="0"/>
    </xf>
    <xf numFmtId="184" fontId="3" fillId="18" borderId="23" xfId="0" applyNumberFormat="1" applyFont="1" applyFill="1" applyBorder="1" applyAlignment="1" applyProtection="1">
      <alignment horizontal="center" shrinkToFit="1"/>
      <protection locked="0"/>
    </xf>
    <xf numFmtId="0" fontId="11" fillId="18" borderId="7" xfId="0" applyFont="1" applyFill="1" applyBorder="1" applyAlignment="1" applyProtection="1">
      <alignment horizontal="center" wrapText="1"/>
      <protection locked="0"/>
    </xf>
    <xf numFmtId="0" fontId="11" fillId="18" borderId="28" xfId="0" applyFont="1" applyFill="1" applyBorder="1" applyAlignment="1" applyProtection="1">
      <alignment horizontal="center" wrapText="1"/>
      <protection locked="0"/>
    </xf>
    <xf numFmtId="0" fontId="13" fillId="21" borderId="14" xfId="0" applyFont="1" applyFill="1" applyBorder="1" applyAlignment="1" applyProtection="1">
      <alignment horizontal="center"/>
    </xf>
    <xf numFmtId="0" fontId="13" fillId="21" borderId="20" xfId="0" applyFont="1" applyFill="1" applyBorder="1" applyAlignment="1" applyProtection="1">
      <alignment horizontal="center"/>
    </xf>
    <xf numFmtId="0" fontId="13" fillId="21" borderId="17" xfId="0" applyFont="1" applyFill="1" applyBorder="1" applyAlignment="1" applyProtection="1">
      <alignment horizontal="center"/>
    </xf>
    <xf numFmtId="0" fontId="13" fillId="21" borderId="93" xfId="0" applyFont="1" applyFill="1" applyBorder="1" applyAlignment="1" applyProtection="1">
      <alignment horizontal="center"/>
    </xf>
    <xf numFmtId="0" fontId="4" fillId="18" borderId="7" xfId="0" applyFont="1" applyFill="1" applyBorder="1" applyAlignment="1" applyProtection="1">
      <alignment horizontal="center" shrinkToFit="1"/>
      <protection locked="0"/>
    </xf>
    <xf numFmtId="0" fontId="4" fillId="18" borderId="28" xfId="0" applyFont="1" applyFill="1" applyBorder="1" applyAlignment="1" applyProtection="1">
      <alignment horizontal="center" shrinkToFit="1"/>
      <protection locked="0"/>
    </xf>
    <xf numFmtId="0" fontId="4" fillId="18" borderId="11" xfId="0" applyFont="1" applyFill="1" applyBorder="1" applyAlignment="1" applyProtection="1">
      <alignment horizontal="center"/>
      <protection locked="0"/>
    </xf>
    <xf numFmtId="0" fontId="4" fillId="18" borderId="23" xfId="0" applyFont="1" applyFill="1" applyBorder="1" applyAlignment="1" applyProtection="1">
      <alignment horizontal="center"/>
      <protection locked="0"/>
    </xf>
    <xf numFmtId="0" fontId="4" fillId="18" borderId="10" xfId="0" applyFont="1" applyFill="1" applyBorder="1" applyAlignment="1" applyProtection="1">
      <alignment horizontal="center" shrinkToFit="1"/>
      <protection locked="0"/>
    </xf>
    <xf numFmtId="0" fontId="4" fillId="18" borderId="91" xfId="0" applyFont="1" applyFill="1" applyBorder="1" applyAlignment="1" applyProtection="1">
      <alignment horizontal="center" shrinkToFit="1"/>
      <protection locked="0"/>
    </xf>
    <xf numFmtId="0" fontId="4" fillId="18" borderId="7" xfId="0" applyFont="1" applyFill="1" applyBorder="1" applyAlignment="1" applyProtection="1">
      <alignment horizontal="center"/>
      <protection locked="0"/>
    </xf>
    <xf numFmtId="0" fontId="4" fillId="18" borderId="28" xfId="0" applyFont="1" applyFill="1" applyBorder="1" applyAlignment="1" applyProtection="1">
      <alignment horizontal="center"/>
      <protection locked="0"/>
    </xf>
    <xf numFmtId="0" fontId="74" fillId="19" borderId="0" xfId="0" applyFont="1" applyFill="1" applyBorder="1" applyAlignment="1" applyProtection="1">
      <alignment horizontal="left"/>
    </xf>
    <xf numFmtId="0" fontId="74" fillId="21" borderId="7" xfId="0" applyFont="1" applyFill="1" applyBorder="1" applyAlignment="1" applyProtection="1">
      <alignment horizontal="center" wrapText="1"/>
    </xf>
    <xf numFmtId="0" fontId="74" fillId="21" borderId="2" xfId="0" applyFont="1" applyFill="1" applyBorder="1" applyAlignment="1" applyProtection="1">
      <alignment horizontal="center" wrapText="1"/>
    </xf>
    <xf numFmtId="0" fontId="74" fillId="21" borderId="28" xfId="0" applyFont="1" applyFill="1" applyBorder="1" applyAlignment="1" applyProtection="1">
      <alignment horizontal="center" wrapText="1"/>
    </xf>
    <xf numFmtId="0" fontId="87" fillId="21" borderId="5" xfId="0" applyFont="1" applyFill="1" applyBorder="1" applyAlignment="1" applyProtection="1">
      <alignment horizontal="center" wrapText="1"/>
    </xf>
    <xf numFmtId="0" fontId="13" fillId="0" borderId="26" xfId="0" applyFont="1" applyBorder="1" applyAlignment="1" applyProtection="1">
      <alignment horizontal="right" vertical="top"/>
    </xf>
    <xf numFmtId="0" fontId="13" fillId="0" borderId="4" xfId="0" applyFont="1" applyBorder="1" applyAlignment="1" applyProtection="1">
      <alignment horizontal="right" vertical="top"/>
    </xf>
    <xf numFmtId="0" fontId="80" fillId="21" borderId="14" xfId="0" applyFont="1" applyFill="1" applyBorder="1" applyAlignment="1" applyProtection="1">
      <alignment horizontal="center" vertical="center"/>
    </xf>
    <xf numFmtId="0" fontId="80" fillId="21" borderId="89" xfId="0" applyFont="1" applyFill="1" applyBorder="1" applyAlignment="1" applyProtection="1">
      <alignment horizontal="center" vertical="center"/>
    </xf>
    <xf numFmtId="0" fontId="80" fillId="21" borderId="93" xfId="0" applyFont="1" applyFill="1" applyBorder="1" applyAlignment="1" applyProtection="1">
      <alignment horizontal="center" vertical="center"/>
    </xf>
    <xf numFmtId="0" fontId="80" fillId="21" borderId="52" xfId="0" applyFont="1" applyFill="1" applyBorder="1" applyAlignment="1" applyProtection="1">
      <alignment horizontal="center" wrapText="1"/>
    </xf>
    <xf numFmtId="0" fontId="80" fillId="21" borderId="41" xfId="0" applyFont="1" applyFill="1" applyBorder="1" applyAlignment="1" applyProtection="1">
      <alignment horizontal="center" wrapText="1"/>
    </xf>
    <xf numFmtId="0" fontId="80" fillId="21" borderId="7" xfId="0" applyFont="1" applyFill="1" applyBorder="1" applyAlignment="1" applyProtection="1">
      <alignment horizontal="center" wrapText="1"/>
    </xf>
    <xf numFmtId="0" fontId="80" fillId="21" borderId="2" xfId="0" applyFont="1" applyFill="1" applyBorder="1" applyAlignment="1" applyProtection="1">
      <alignment horizontal="center" wrapText="1"/>
    </xf>
    <xf numFmtId="0" fontId="80" fillId="21" borderId="28" xfId="0" applyFont="1" applyFill="1" applyBorder="1" applyAlignment="1" applyProtection="1">
      <alignment horizontal="center" wrapText="1"/>
    </xf>
    <xf numFmtId="0" fontId="88" fillId="21" borderId="5" xfId="0" applyFont="1" applyFill="1" applyBorder="1" applyAlignment="1" applyProtection="1">
      <alignment horizontal="center" wrapText="1"/>
    </xf>
    <xf numFmtId="0" fontId="74" fillId="21" borderId="14" xfId="0" applyFont="1" applyFill="1" applyBorder="1" applyAlignment="1" applyProtection="1">
      <alignment horizontal="center" vertical="center"/>
    </xf>
    <xf numFmtId="0" fontId="74" fillId="21" borderId="89" xfId="0" applyFont="1" applyFill="1" applyBorder="1" applyAlignment="1" applyProtection="1">
      <alignment horizontal="center" vertical="center"/>
    </xf>
    <xf numFmtId="0" fontId="74" fillId="21" borderId="93" xfId="0" applyFont="1" applyFill="1" applyBorder="1" applyAlignment="1" applyProtection="1">
      <alignment horizontal="center" vertical="center"/>
    </xf>
    <xf numFmtId="0" fontId="74" fillId="21" borderId="52" xfId="0" applyFont="1" applyFill="1" applyBorder="1" applyAlignment="1" applyProtection="1">
      <alignment horizontal="center" wrapText="1"/>
    </xf>
    <xf numFmtId="0" fontId="74" fillId="21" borderId="41" xfId="0" applyFont="1" applyFill="1" applyBorder="1" applyAlignment="1" applyProtection="1">
      <alignment horizontal="center" wrapText="1"/>
    </xf>
    <xf numFmtId="177" fontId="5" fillId="21" borderId="52" xfId="0" applyNumberFormat="1" applyFont="1" applyFill="1" applyBorder="1" applyAlignment="1" applyProtection="1">
      <alignment horizontal="center" vertical="center" shrinkToFit="1"/>
    </xf>
    <xf numFmtId="177" fontId="5" fillId="21" borderId="41" xfId="0" applyNumberFormat="1" applyFont="1" applyFill="1" applyBorder="1" applyAlignment="1" applyProtection="1">
      <alignment horizontal="center" vertical="center" shrinkToFit="1"/>
    </xf>
    <xf numFmtId="0" fontId="12" fillId="21" borderId="52" xfId="0" applyFont="1" applyFill="1" applyBorder="1" applyAlignment="1" applyProtection="1">
      <alignment horizontal="center" vertical="center" justifyLastLine="1"/>
    </xf>
    <xf numFmtId="0" fontId="12" fillId="21" borderId="41" xfId="0" applyFont="1" applyFill="1" applyBorder="1" applyAlignment="1" applyProtection="1">
      <alignment horizontal="center" vertical="center" justifyLastLine="1"/>
    </xf>
    <xf numFmtId="0" fontId="5" fillId="21" borderId="7" xfId="0" applyFont="1" applyFill="1" applyBorder="1" applyAlignment="1" applyProtection="1">
      <alignment horizontal="center" vertical="center" wrapText="1"/>
    </xf>
    <xf numFmtId="0" fontId="5" fillId="21" borderId="25" xfId="0" applyFont="1" applyFill="1" applyBorder="1" applyAlignment="1" applyProtection="1">
      <alignment horizontal="center" vertical="center" wrapText="1"/>
    </xf>
    <xf numFmtId="0" fontId="13" fillId="0" borderId="35" xfId="0" applyFont="1" applyFill="1" applyBorder="1" applyAlignment="1" applyProtection="1">
      <alignment horizontal="left" wrapText="1"/>
    </xf>
    <xf numFmtId="0" fontId="13" fillId="0" borderId="0" xfId="0" applyFont="1" applyFill="1" applyAlignment="1" applyProtection="1">
      <alignment horizontal="left" wrapText="1"/>
    </xf>
    <xf numFmtId="0" fontId="80" fillId="21" borderId="34" xfId="0" applyFont="1" applyFill="1" applyBorder="1" applyAlignment="1" applyProtection="1">
      <alignment horizontal="center" wrapText="1"/>
    </xf>
    <xf numFmtId="0" fontId="80" fillId="21" borderId="26" xfId="0" applyFont="1" applyFill="1" applyBorder="1" applyAlignment="1" applyProtection="1">
      <alignment horizontal="center" wrapText="1"/>
    </xf>
    <xf numFmtId="0" fontId="80" fillId="21" borderId="31" xfId="0" applyFont="1" applyFill="1" applyBorder="1" applyAlignment="1" applyProtection="1">
      <alignment horizontal="center" wrapText="1"/>
    </xf>
    <xf numFmtId="49" fontId="6" fillId="18" borderId="7" xfId="0" applyNumberFormat="1" applyFont="1" applyFill="1" applyBorder="1" applyAlignment="1" applyProtection="1">
      <alignment horizontal="center" vertical="center" shrinkToFit="1"/>
      <protection locked="0"/>
    </xf>
    <xf numFmtId="49" fontId="6" fillId="18" borderId="25" xfId="0" applyNumberFormat="1" applyFont="1" applyFill="1" applyBorder="1" applyAlignment="1" applyProtection="1">
      <alignment horizontal="center" vertical="center" shrinkToFit="1"/>
      <protection locked="0"/>
    </xf>
    <xf numFmtId="49" fontId="6" fillId="18" borderId="7" xfId="0" applyNumberFormat="1" applyFont="1" applyFill="1" applyBorder="1" applyAlignment="1" applyProtection="1">
      <alignment horizontal="center" vertical="center"/>
      <protection locked="0"/>
    </xf>
    <xf numFmtId="49" fontId="6" fillId="18" borderId="25" xfId="0" applyNumberFormat="1" applyFont="1" applyFill="1" applyBorder="1" applyAlignment="1" applyProtection="1">
      <alignment horizontal="center" vertical="center"/>
      <protection locked="0"/>
    </xf>
    <xf numFmtId="49" fontId="6" fillId="25" borderId="32" xfId="0" applyNumberFormat="1" applyFont="1" applyFill="1" applyBorder="1" applyAlignment="1" applyProtection="1">
      <alignment horizontal="center" vertical="center" shrinkToFit="1"/>
      <protection locked="0"/>
    </xf>
    <xf numFmtId="49" fontId="6" fillId="25" borderId="92" xfId="0" applyNumberFormat="1" applyFont="1" applyFill="1" applyBorder="1" applyAlignment="1" applyProtection="1">
      <alignment horizontal="center" vertical="center" shrinkToFit="1"/>
      <protection locked="0"/>
    </xf>
    <xf numFmtId="49" fontId="6" fillId="25" borderId="32" xfId="0" applyNumberFormat="1" applyFont="1" applyFill="1" applyBorder="1" applyAlignment="1" applyProtection="1">
      <alignment horizontal="center" vertical="center"/>
      <protection locked="0"/>
    </xf>
    <xf numFmtId="49" fontId="6" fillId="25" borderId="92" xfId="0" applyNumberFormat="1" applyFont="1" applyFill="1" applyBorder="1" applyAlignment="1" applyProtection="1">
      <alignment horizontal="center" vertical="center"/>
      <protection locked="0"/>
    </xf>
    <xf numFmtId="58" fontId="6" fillId="0" borderId="0" xfId="0" applyNumberFormat="1" applyFont="1" applyFill="1" applyBorder="1" applyAlignment="1" applyProtection="1">
      <alignment horizontal="center"/>
      <protection locked="0"/>
    </xf>
    <xf numFmtId="0" fontId="4" fillId="0" borderId="0" xfId="0" applyFont="1" applyFill="1" applyBorder="1" applyAlignment="1" applyProtection="1">
      <alignment horizontal="distributed" vertical="center" justifyLastLine="1"/>
      <protection locked="0"/>
    </xf>
    <xf numFmtId="0" fontId="8" fillId="0" borderId="85" xfId="0" applyFont="1" applyFill="1" applyBorder="1" applyAlignment="1" applyProtection="1">
      <alignment horizontal="right" vertical="center" indent="1" shrinkToFit="1"/>
    </xf>
    <xf numFmtId="0" fontId="8" fillId="0" borderId="100" xfId="0" applyFont="1" applyFill="1" applyBorder="1" applyAlignment="1" applyProtection="1">
      <alignment horizontal="right" vertical="center" indent="1" shrinkToFit="1"/>
    </xf>
    <xf numFmtId="0" fontId="6" fillId="0" borderId="99" xfId="0" applyFont="1" applyFill="1" applyBorder="1" applyAlignment="1" applyProtection="1">
      <alignment horizontal="right"/>
      <protection locked="0"/>
    </xf>
    <xf numFmtId="0" fontId="4" fillId="0" borderId="99" xfId="0" applyFont="1" applyFill="1" applyBorder="1" applyAlignment="1" applyProtection="1">
      <alignment horizontal="distributed" vertical="center" justifyLastLine="1"/>
      <protection locked="0"/>
    </xf>
    <xf numFmtId="49" fontId="6" fillId="8" borderId="0" xfId="9" applyNumberFormat="1" applyFill="1" applyBorder="1" applyAlignment="1" applyProtection="1">
      <alignment horizontal="center" vertical="center"/>
    </xf>
    <xf numFmtId="49" fontId="11" fillId="8" borderId="5" xfId="9" applyNumberFormat="1" applyFont="1" applyFill="1" applyBorder="1" applyAlignment="1" applyProtection="1">
      <alignment horizontal="center" vertical="center"/>
      <protection locked="0"/>
    </xf>
    <xf numFmtId="0" fontId="54" fillId="12" borderId="63" xfId="9" applyFont="1" applyFill="1" applyBorder="1" applyAlignment="1" applyProtection="1">
      <alignment horizontal="center" vertical="center"/>
      <protection hidden="1"/>
    </xf>
    <xf numFmtId="186" fontId="22" fillId="12" borderId="34" xfId="9" applyNumberFormat="1" applyFont="1" applyFill="1" applyBorder="1" applyAlignment="1" applyProtection="1">
      <alignment horizontal="center"/>
      <protection hidden="1"/>
    </xf>
    <xf numFmtId="186" fontId="22" fillId="12" borderId="26" xfId="9" applyNumberFormat="1" applyFont="1" applyFill="1" applyBorder="1" applyAlignment="1" applyProtection="1">
      <alignment horizontal="center"/>
      <protection hidden="1"/>
    </xf>
    <xf numFmtId="186" fontId="22" fillId="12" borderId="104" xfId="9" applyNumberFormat="1" applyFont="1" applyFill="1" applyBorder="1" applyAlignment="1" applyProtection="1">
      <alignment horizontal="center"/>
      <protection hidden="1"/>
    </xf>
    <xf numFmtId="0" fontId="11" fillId="12" borderId="76" xfId="9" applyFont="1" applyFill="1" applyBorder="1" applyAlignment="1" applyProtection="1">
      <alignment horizontal="center"/>
    </xf>
    <xf numFmtId="0" fontId="11" fillId="12" borderId="88" xfId="9" applyFont="1" applyFill="1" applyBorder="1" applyAlignment="1" applyProtection="1">
      <alignment horizontal="center"/>
    </xf>
    <xf numFmtId="0" fontId="11" fillId="12" borderId="105" xfId="9" applyFont="1" applyFill="1" applyBorder="1" applyAlignment="1" applyProtection="1">
      <alignment horizontal="center"/>
    </xf>
    <xf numFmtId="0" fontId="11" fillId="0" borderId="70" xfId="9" applyFont="1" applyFill="1" applyBorder="1" applyAlignment="1" applyProtection="1">
      <alignment horizontal="center" vertical="center"/>
      <protection locked="0"/>
    </xf>
    <xf numFmtId="0" fontId="11" fillId="0" borderId="71" xfId="9" applyFont="1" applyFill="1" applyBorder="1" applyAlignment="1" applyProtection="1">
      <alignment horizontal="center" vertical="center"/>
      <protection locked="0"/>
    </xf>
    <xf numFmtId="187" fontId="11" fillId="0" borderId="71" xfId="9" applyNumberFormat="1" applyFont="1" applyFill="1" applyBorder="1" applyAlignment="1" applyProtection="1">
      <alignment horizontal="center" vertical="center"/>
      <protection hidden="1"/>
    </xf>
    <xf numFmtId="187" fontId="11" fillId="0" borderId="72" xfId="9" applyNumberFormat="1" applyFont="1" applyFill="1" applyBorder="1" applyAlignment="1" applyProtection="1">
      <alignment horizontal="center" vertical="center"/>
      <protection hidden="1"/>
    </xf>
    <xf numFmtId="0" fontId="6" fillId="0" borderId="57" xfId="9" applyBorder="1" applyAlignment="1" applyProtection="1">
      <alignment horizontal="center" vertical="center"/>
    </xf>
    <xf numFmtId="0" fontId="6" fillId="8" borderId="57" xfId="9" applyFill="1" applyBorder="1" applyAlignment="1" applyProtection="1">
      <alignment horizontal="center" vertical="center"/>
    </xf>
    <xf numFmtId="0" fontId="6" fillId="8" borderId="83" xfId="9" applyFill="1" applyBorder="1" applyAlignment="1" applyProtection="1">
      <alignment horizontal="center" vertical="center"/>
    </xf>
    <xf numFmtId="0" fontId="6" fillId="8" borderId="86" xfId="9" applyFill="1" applyBorder="1" applyAlignment="1" applyProtection="1">
      <alignment horizontal="center" vertical="center"/>
    </xf>
    <xf numFmtId="0" fontId="6" fillId="8" borderId="87" xfId="9" applyFill="1" applyBorder="1" applyAlignment="1" applyProtection="1">
      <alignment horizontal="center" vertical="center"/>
    </xf>
    <xf numFmtId="0" fontId="6" fillId="0" borderId="67" xfId="9" applyFill="1" applyBorder="1" applyAlignment="1" applyProtection="1">
      <alignment horizontal="center" vertical="center"/>
    </xf>
    <xf numFmtId="0" fontId="6" fillId="0" borderId="68" xfId="9" applyFill="1" applyBorder="1" applyAlignment="1" applyProtection="1">
      <alignment horizontal="center" vertical="center"/>
    </xf>
    <xf numFmtId="0" fontId="6" fillId="0" borderId="68" xfId="9" applyFont="1" applyFill="1" applyBorder="1" applyAlignment="1" applyProtection="1">
      <alignment horizontal="center" vertical="center"/>
    </xf>
    <xf numFmtId="0" fontId="6" fillId="0" borderId="69" xfId="9" applyFill="1" applyBorder="1" applyAlignment="1" applyProtection="1">
      <alignment horizontal="center" vertical="center"/>
    </xf>
    <xf numFmtId="0" fontId="11" fillId="0" borderId="5" xfId="9" applyFont="1" applyBorder="1" applyAlignment="1" applyProtection="1">
      <alignment horizontal="center" vertical="center"/>
      <protection locked="0"/>
    </xf>
    <xf numFmtId="186" fontId="11" fillId="12" borderId="63" xfId="9" applyNumberFormat="1" applyFont="1" applyFill="1" applyBorder="1" applyAlignment="1" applyProtection="1">
      <alignment horizontal="center" vertical="center"/>
      <protection hidden="1"/>
    </xf>
    <xf numFmtId="0" fontId="48" fillId="6" borderId="0" xfId="9" applyFont="1" applyFill="1" applyBorder="1" applyAlignment="1" applyProtection="1">
      <alignment horizontal="left"/>
    </xf>
    <xf numFmtId="185" fontId="11" fillId="12" borderId="75" xfId="9" applyNumberFormat="1" applyFont="1" applyFill="1" applyBorder="1" applyAlignment="1" applyProtection="1">
      <alignment horizontal="center" vertical="center" wrapText="1"/>
    </xf>
    <xf numFmtId="185" fontId="11" fillId="12" borderId="78" xfId="9" applyNumberFormat="1" applyFont="1" applyFill="1" applyBorder="1" applyAlignment="1" applyProtection="1">
      <alignment horizontal="center" vertical="center" wrapText="1"/>
    </xf>
    <xf numFmtId="186" fontId="11" fillId="12" borderId="63" xfId="9" applyNumberFormat="1" applyFont="1" applyFill="1" applyBorder="1" applyAlignment="1" applyProtection="1">
      <alignment horizontal="center" vertical="center"/>
    </xf>
    <xf numFmtId="0" fontId="11" fillId="12" borderId="76" xfId="9" applyFont="1" applyFill="1" applyBorder="1" applyProtection="1"/>
    <xf numFmtId="0" fontId="11" fillId="12" borderId="77" xfId="9" applyFont="1" applyFill="1" applyBorder="1" applyProtection="1"/>
    <xf numFmtId="0" fontId="6" fillId="12" borderId="83" xfId="9" applyFill="1" applyBorder="1" applyAlignment="1" applyProtection="1">
      <alignment horizontal="center" vertical="center"/>
    </xf>
    <xf numFmtId="0" fontId="6" fillId="12" borderId="84" xfId="9" applyFill="1" applyBorder="1" applyAlignment="1" applyProtection="1">
      <alignment horizontal="center" vertical="center"/>
    </xf>
    <xf numFmtId="0" fontId="6" fillId="12" borderId="57" xfId="9" applyFill="1" applyBorder="1" applyAlignment="1" applyProtection="1">
      <alignment horizontal="center" vertical="center"/>
    </xf>
    <xf numFmtId="49" fontId="11" fillId="12" borderId="5" xfId="9" applyNumberFormat="1" applyFont="1" applyFill="1" applyBorder="1" applyAlignment="1" applyProtection="1">
      <alignment horizontal="center" vertical="center"/>
    </xf>
    <xf numFmtId="0" fontId="11" fillId="12" borderId="5" xfId="9" applyFont="1" applyFill="1" applyBorder="1" applyAlignment="1" applyProtection="1">
      <alignment horizontal="center" vertical="center"/>
    </xf>
    <xf numFmtId="186" fontId="11" fillId="12" borderId="34" xfId="9" applyNumberFormat="1" applyFont="1" applyFill="1" applyBorder="1" applyAlignment="1" applyProtection="1">
      <alignment horizontal="center"/>
    </xf>
    <xf numFmtId="186" fontId="11" fillId="12" borderId="31" xfId="9" applyNumberFormat="1" applyFont="1" applyFill="1" applyBorder="1" applyAlignment="1" applyProtection="1">
      <alignment horizontal="center"/>
    </xf>
    <xf numFmtId="0" fontId="6" fillId="12" borderId="67" xfId="9" applyFill="1" applyBorder="1" applyAlignment="1" applyProtection="1">
      <alignment horizontal="center" vertical="center"/>
    </xf>
    <xf numFmtId="0" fontId="6" fillId="12" borderId="68" xfId="9" applyFill="1" applyBorder="1" applyAlignment="1" applyProtection="1">
      <alignment horizontal="center" vertical="center"/>
    </xf>
    <xf numFmtId="0" fontId="6" fillId="12" borderId="68" xfId="9" applyFont="1" applyFill="1" applyBorder="1" applyAlignment="1" applyProtection="1">
      <alignment horizontal="center" vertical="center"/>
    </xf>
    <xf numFmtId="0" fontId="6" fillId="12" borderId="69" xfId="9" applyFill="1" applyBorder="1" applyAlignment="1" applyProtection="1">
      <alignment horizontal="center" vertical="center"/>
    </xf>
    <xf numFmtId="0" fontId="11" fillId="12" borderId="70" xfId="9" applyFont="1" applyFill="1" applyBorder="1" applyAlignment="1" applyProtection="1">
      <alignment horizontal="center" vertical="center"/>
    </xf>
    <xf numFmtId="0" fontId="11" fillId="12" borderId="71" xfId="9" applyFont="1" applyFill="1" applyBorder="1" applyAlignment="1" applyProtection="1">
      <alignment horizontal="center" vertical="center"/>
    </xf>
    <xf numFmtId="0" fontId="11" fillId="12" borderId="72" xfId="9" applyFont="1" applyFill="1" applyBorder="1" applyAlignment="1" applyProtection="1">
      <alignment horizontal="center" vertical="center"/>
    </xf>
    <xf numFmtId="0" fontId="23" fillId="0" borderId="7" xfId="0" applyFont="1" applyBorder="1" applyAlignment="1" applyProtection="1">
      <alignment horizontal="distributed" vertical="center" justifyLastLine="1"/>
    </xf>
    <xf numFmtId="0" fontId="23" fillId="0" borderId="2" xfId="0" applyFont="1" applyBorder="1" applyAlignment="1" applyProtection="1">
      <alignment horizontal="distributed" vertical="center" justifyLastLine="1"/>
    </xf>
    <xf numFmtId="0" fontId="23" fillId="0" borderId="28" xfId="0" applyFont="1" applyBorder="1" applyAlignment="1" applyProtection="1">
      <alignment horizontal="distributed" vertical="center" justifyLastLine="1"/>
    </xf>
    <xf numFmtId="0" fontId="30" fillId="0" borderId="0" xfId="0" applyFont="1" applyAlignment="1" applyProtection="1">
      <alignment horizontal="center" vertical="center"/>
    </xf>
    <xf numFmtId="0" fontId="31" fillId="0" borderId="0" xfId="0" applyFont="1" applyAlignment="1" applyProtection="1">
      <alignment horizontal="center" vertical="center"/>
    </xf>
    <xf numFmtId="0" fontId="22" fillId="0" borderId="0" xfId="0" applyFont="1" applyAlignment="1" applyProtection="1">
      <alignment horizontal="center" vertical="center"/>
    </xf>
    <xf numFmtId="187" fontId="28" fillId="0" borderId="7" xfId="0" applyNumberFormat="1" applyFont="1" applyBorder="1" applyAlignment="1" applyProtection="1">
      <alignment horizontal="center" vertical="center"/>
      <protection hidden="1"/>
    </xf>
    <xf numFmtId="187" fontId="28" fillId="0" borderId="2" xfId="0" applyNumberFormat="1" applyFont="1" applyBorder="1" applyAlignment="1" applyProtection="1">
      <alignment horizontal="center" vertical="center"/>
      <protection hidden="1"/>
    </xf>
    <xf numFmtId="187" fontId="28" fillId="0" borderId="28" xfId="0" applyNumberFormat="1" applyFont="1" applyBorder="1" applyAlignment="1" applyProtection="1">
      <alignment horizontal="center" vertical="center"/>
      <protection hidden="1"/>
    </xf>
    <xf numFmtId="187" fontId="28" fillId="0" borderId="4" xfId="0" applyNumberFormat="1" applyFont="1" applyBorder="1" applyAlignment="1" applyProtection="1">
      <alignment horizontal="center" vertical="center"/>
      <protection locked="0"/>
    </xf>
    <xf numFmtId="0" fontId="23" fillId="0" borderId="5" xfId="0" applyFont="1" applyBorder="1" applyAlignment="1" applyProtection="1">
      <alignment horizontal="distributed" vertical="center" justifyLastLine="1"/>
    </xf>
    <xf numFmtId="187" fontId="28" fillId="0" borderId="5" xfId="0" applyNumberFormat="1" applyFont="1" applyBorder="1" applyAlignment="1" applyProtection="1">
      <alignment horizontal="center" vertical="center"/>
    </xf>
    <xf numFmtId="0" fontId="23" fillId="0" borderId="32" xfId="0" applyFont="1" applyBorder="1" applyAlignment="1" applyProtection="1">
      <alignment horizontal="center" vertical="center"/>
    </xf>
    <xf numFmtId="0" fontId="23" fillId="0" borderId="4" xfId="0" applyFont="1" applyBorder="1" applyAlignment="1" applyProtection="1">
      <alignment horizontal="center" vertical="center"/>
    </xf>
    <xf numFmtId="0" fontId="23" fillId="0" borderId="30" xfId="0" applyFont="1" applyBorder="1" applyAlignment="1" applyProtection="1">
      <alignment horizontal="center" vertical="center"/>
    </xf>
    <xf numFmtId="0" fontId="28" fillId="0" borderId="4" xfId="0" applyFont="1" applyBorder="1" applyAlignment="1" applyProtection="1">
      <alignment horizontal="left" vertical="center" indent="1"/>
      <protection locked="0"/>
    </xf>
    <xf numFmtId="0" fontId="28" fillId="0" borderId="4" xfId="0" applyFont="1" applyBorder="1" applyAlignment="1" applyProtection="1">
      <alignment horizontal="left" vertical="center" indent="2"/>
      <protection locked="0"/>
    </xf>
    <xf numFmtId="187" fontId="28" fillId="0" borderId="7" xfId="0" applyNumberFormat="1" applyFont="1" applyBorder="1" applyAlignment="1" applyProtection="1">
      <alignment horizontal="center" vertical="center"/>
    </xf>
    <xf numFmtId="187" fontId="28" fillId="0" borderId="2" xfId="0" applyNumberFormat="1" applyFont="1" applyBorder="1" applyAlignment="1" applyProtection="1">
      <alignment horizontal="center" vertical="center"/>
    </xf>
    <xf numFmtId="0" fontId="23" fillId="0" borderId="0" xfId="0" applyFont="1" applyBorder="1" applyAlignment="1" applyProtection="1">
      <alignment horizontal="center" vertical="center"/>
    </xf>
    <xf numFmtId="0" fontId="21" fillId="16" borderId="5" xfId="0" applyFont="1" applyFill="1" applyBorder="1" applyAlignment="1" applyProtection="1">
      <alignment horizontal="center" vertical="center"/>
    </xf>
    <xf numFmtId="0" fontId="74" fillId="0" borderId="2" xfId="0" applyFont="1" applyBorder="1" applyAlignment="1" applyProtection="1">
      <alignment horizontal="right" vertical="top" wrapText="1"/>
    </xf>
    <xf numFmtId="0" fontId="7" fillId="22" borderId="52" xfId="0" applyFont="1" applyFill="1" applyBorder="1" applyAlignment="1" applyProtection="1">
      <alignment horizontal="center" vertical="center" wrapText="1" shrinkToFit="1"/>
    </xf>
    <xf numFmtId="0" fontId="7" fillId="22" borderId="41" xfId="0" applyFont="1" applyFill="1" applyBorder="1" applyAlignment="1" applyProtection="1">
      <alignment horizontal="center" vertical="center" shrinkToFit="1"/>
    </xf>
    <xf numFmtId="0" fontId="17" fillId="15" borderId="5" xfId="0" applyFont="1" applyFill="1" applyBorder="1" applyAlignment="1" applyProtection="1">
      <alignment horizontal="center" vertical="center" shrinkToFit="1"/>
    </xf>
    <xf numFmtId="0" fontId="17" fillId="4" borderId="5" xfId="0" applyFont="1" applyFill="1" applyBorder="1" applyAlignment="1" applyProtection="1">
      <alignment vertical="center" shrinkToFit="1"/>
    </xf>
    <xf numFmtId="0" fontId="17" fillId="4" borderId="5" xfId="0" applyFont="1" applyFill="1" applyBorder="1" applyAlignment="1" applyProtection="1">
      <alignment horizontal="center" vertical="center" shrinkToFit="1"/>
    </xf>
    <xf numFmtId="0" fontId="17" fillId="4" borderId="5" xfId="0" applyFont="1" applyFill="1" applyBorder="1" applyAlignment="1" applyProtection="1">
      <alignment horizontal="center" vertical="center" wrapText="1" shrinkToFit="1"/>
    </xf>
    <xf numFmtId="49" fontId="64" fillId="15" borderId="52" xfId="0" applyNumberFormat="1" applyFont="1" applyFill="1" applyBorder="1" applyAlignment="1" applyProtection="1">
      <alignment horizontal="center" vertical="center" wrapText="1" shrinkToFit="1"/>
    </xf>
    <xf numFmtId="49" fontId="64" fillId="15" borderId="41" xfId="0" applyNumberFormat="1" applyFont="1" applyFill="1" applyBorder="1" applyAlignment="1" applyProtection="1">
      <alignment horizontal="center" vertical="center" wrapText="1" shrinkToFit="1"/>
    </xf>
    <xf numFmtId="49" fontId="64" fillId="15" borderId="52" xfId="0" applyNumberFormat="1" applyFont="1" applyFill="1" applyBorder="1" applyAlignment="1" applyProtection="1">
      <alignment horizontal="center" vertical="center" shrinkToFit="1"/>
    </xf>
    <xf numFmtId="49" fontId="64" fillId="15" borderId="41" xfId="0" applyNumberFormat="1" applyFont="1" applyFill="1" applyBorder="1" applyAlignment="1" applyProtection="1">
      <alignment horizontal="center" vertical="center" shrinkToFit="1"/>
    </xf>
    <xf numFmtId="0" fontId="64" fillId="15" borderId="52" xfId="0" applyFont="1" applyFill="1" applyBorder="1" applyAlignment="1" applyProtection="1">
      <alignment horizontal="center" vertical="center" shrinkToFit="1"/>
    </xf>
    <xf numFmtId="0" fontId="64" fillId="15" borderId="41" xfId="0" applyFont="1" applyFill="1" applyBorder="1" applyAlignment="1" applyProtection="1">
      <alignment horizontal="center" vertical="center" shrinkToFit="1"/>
    </xf>
    <xf numFmtId="0" fontId="64" fillId="15" borderId="52" xfId="0" applyFont="1" applyFill="1" applyBorder="1" applyAlignment="1" applyProtection="1">
      <alignment horizontal="center" vertical="center"/>
    </xf>
    <xf numFmtId="0" fontId="64" fillId="15" borderId="41" xfId="0" applyFont="1" applyFill="1" applyBorder="1" applyAlignment="1" applyProtection="1">
      <alignment horizontal="center" vertical="center"/>
    </xf>
    <xf numFmtId="0" fontId="64" fillId="15" borderId="52" xfId="0" applyFont="1" applyFill="1" applyBorder="1" applyAlignment="1" applyProtection="1">
      <alignment horizontal="center" vertical="center" wrapText="1"/>
    </xf>
    <xf numFmtId="0" fontId="64" fillId="15" borderId="41" xfId="0" applyFont="1" applyFill="1" applyBorder="1" applyAlignment="1" applyProtection="1">
      <alignment horizontal="center" vertical="center" wrapText="1"/>
    </xf>
    <xf numFmtId="49" fontId="35" fillId="0" borderId="52" xfId="0" applyNumberFormat="1" applyFont="1" applyFill="1" applyBorder="1" applyAlignment="1" applyProtection="1">
      <alignment vertical="center" shrinkToFit="1"/>
    </xf>
    <xf numFmtId="49" fontId="35" fillId="0" borderId="41" xfId="0" applyNumberFormat="1" applyFont="1" applyFill="1" applyBorder="1" applyAlignment="1" applyProtection="1">
      <alignment vertical="center" shrinkToFit="1"/>
    </xf>
    <xf numFmtId="0" fontId="64" fillId="15" borderId="52" xfId="0" applyFont="1" applyFill="1" applyBorder="1" applyAlignment="1" applyProtection="1">
      <alignment horizontal="center" vertical="center" wrapText="1" shrinkToFit="1"/>
    </xf>
    <xf numFmtId="0" fontId="64" fillId="15" borderId="41" xfId="0" applyFont="1" applyFill="1" applyBorder="1" applyAlignment="1" applyProtection="1">
      <alignment horizontal="center" vertical="center" wrapText="1" shrinkToFit="1"/>
    </xf>
    <xf numFmtId="0" fontId="64" fillId="15" borderId="52" xfId="0" applyFont="1" applyFill="1" applyBorder="1" applyAlignment="1" applyProtection="1">
      <alignment horizontal="center" vertical="center" textRotation="255"/>
    </xf>
    <xf numFmtId="0" fontId="64" fillId="15" borderId="41" xfId="0" applyFont="1" applyFill="1" applyBorder="1" applyAlignment="1" applyProtection="1">
      <alignment horizontal="center" vertical="center" textRotation="255"/>
    </xf>
    <xf numFmtId="0" fontId="64" fillId="15" borderId="52" xfId="0" applyNumberFormat="1" applyFont="1" applyFill="1" applyBorder="1" applyAlignment="1" applyProtection="1">
      <alignment horizontal="center" vertical="center"/>
    </xf>
    <xf numFmtId="0" fontId="64" fillId="15" borderId="41" xfId="0" applyNumberFormat="1" applyFont="1" applyFill="1" applyBorder="1" applyAlignment="1" applyProtection="1">
      <alignment horizontal="center" vertical="center"/>
    </xf>
    <xf numFmtId="0" fontId="7" fillId="24" borderId="5" xfId="0" applyFont="1" applyFill="1" applyBorder="1" applyAlignment="1" applyProtection="1">
      <alignment horizontal="center" vertical="top" wrapText="1" shrinkToFit="1"/>
    </xf>
    <xf numFmtId="0" fontId="7" fillId="24" borderId="5" xfId="0" applyFont="1" applyFill="1" applyBorder="1" applyAlignment="1" applyProtection="1">
      <alignment horizontal="center" vertical="top" shrinkToFit="1"/>
    </xf>
    <xf numFmtId="0" fontId="7" fillId="24" borderId="5" xfId="0" applyFont="1" applyFill="1" applyBorder="1" applyAlignment="1" applyProtection="1">
      <alignment horizontal="center" vertical="center" textRotation="255" shrinkToFit="1"/>
    </xf>
    <xf numFmtId="0" fontId="7" fillId="24" borderId="5" xfId="0" applyFont="1" applyFill="1" applyBorder="1" applyAlignment="1" applyProtection="1">
      <alignment horizontal="center" vertical="center" shrinkToFit="1"/>
    </xf>
    <xf numFmtId="0" fontId="17" fillId="24" borderId="5" xfId="0" applyFont="1" applyFill="1" applyBorder="1" applyAlignment="1" applyProtection="1">
      <alignment horizontal="center" vertical="center" shrinkToFit="1"/>
    </xf>
    <xf numFmtId="0" fontId="7" fillId="24" borderId="5" xfId="0" applyFont="1" applyFill="1" applyBorder="1" applyAlignment="1" applyProtection="1">
      <alignment horizontal="center" vertical="center" wrapText="1" shrinkToFit="1"/>
    </xf>
  </cellXfs>
  <cellStyles count="12">
    <cellStyle name="Calc Currency (0)" xfId="1"/>
    <cellStyle name="Header1" xfId="2"/>
    <cellStyle name="Header2" xfId="3"/>
    <cellStyle name="Normal_#18-Internet" xfId="4"/>
    <cellStyle name="ハイパーリンク 2" xfId="5"/>
    <cellStyle name="金額" xfId="6"/>
    <cellStyle name="桁区切り" xfId="7" builtinId="6"/>
    <cellStyle name="通貨" xfId="11" builtinId="7"/>
    <cellStyle name="標準" xfId="0" builtinId="0"/>
    <cellStyle name="標準 2" xfId="8"/>
    <cellStyle name="標準 3" xfId="9"/>
    <cellStyle name="標準 4" xfId="10"/>
  </cellStyles>
  <dxfs count="105">
    <dxf>
      <border>
        <bottom style="thin">
          <color auto="1"/>
        </bottom>
        <vertical/>
        <horizontal/>
      </border>
    </dxf>
    <dxf>
      <fill>
        <patternFill>
          <bgColor rgb="FFCCCCFF"/>
        </patternFill>
      </fill>
    </dxf>
    <dxf>
      <fill>
        <patternFill patternType="none">
          <bgColor auto="1"/>
        </patternFill>
      </fill>
    </dxf>
    <dxf>
      <fill>
        <patternFill>
          <bgColor theme="0"/>
        </patternFill>
      </fill>
    </dxf>
    <dxf>
      <fill>
        <patternFill patternType="none">
          <bgColor auto="1"/>
        </patternFill>
      </fill>
    </dxf>
    <dxf>
      <fill>
        <patternFill>
          <bgColor rgb="FFCCCCFF"/>
        </patternFill>
      </fill>
    </dxf>
    <dxf>
      <fill>
        <patternFill patternType="none">
          <bgColor auto="1"/>
        </patternFill>
      </fill>
    </dxf>
    <dxf>
      <fill>
        <patternFill>
          <bgColor rgb="FFCCCCFF"/>
        </patternFill>
      </fill>
    </dxf>
    <dxf>
      <fill>
        <patternFill>
          <bgColor indexed="31"/>
        </patternFill>
      </fill>
    </dxf>
    <dxf>
      <fill>
        <patternFill>
          <bgColor indexed="31"/>
        </patternFill>
      </fill>
    </dxf>
    <dxf>
      <font>
        <color theme="0"/>
      </font>
      <fill>
        <patternFill>
          <bgColor theme="0"/>
        </patternFill>
      </fill>
    </dxf>
    <dxf>
      <font>
        <color rgb="FFCCFFFF"/>
      </font>
    </dxf>
    <dxf>
      <fill>
        <patternFill>
          <bgColor indexed="31"/>
        </patternFill>
      </fill>
    </dxf>
    <dxf>
      <fill>
        <patternFill>
          <bgColor indexed="31"/>
        </patternFill>
      </fill>
    </dxf>
    <dxf>
      <fill>
        <patternFill>
          <bgColor indexed="31"/>
        </patternFill>
      </fill>
    </dxf>
    <dxf>
      <fill>
        <patternFill>
          <bgColor indexed="22"/>
        </patternFill>
      </fill>
    </dxf>
    <dxf>
      <fill>
        <patternFill>
          <bgColor indexed="22"/>
        </patternFill>
      </fill>
    </dxf>
    <dxf>
      <fill>
        <patternFill>
          <bgColor indexed="22"/>
        </patternFill>
      </fill>
    </dxf>
    <dxf>
      <fill>
        <patternFill>
          <bgColor indexed="22"/>
        </patternFill>
      </fill>
    </dxf>
    <dxf>
      <font>
        <b/>
        <i val="0"/>
        <condense val="0"/>
        <extend val="0"/>
        <color indexed="10"/>
      </font>
    </dxf>
    <dxf>
      <font>
        <condense val="0"/>
        <extend val="0"/>
      </font>
    </dxf>
    <dxf>
      <font>
        <b/>
        <i val="0"/>
        <condense val="0"/>
        <extend val="0"/>
        <color indexed="10"/>
      </font>
    </dxf>
    <dxf>
      <font>
        <condense val="0"/>
        <extend val="0"/>
      </font>
    </dxf>
    <dxf>
      <fill>
        <patternFill>
          <bgColor indexed="31"/>
        </patternFill>
      </fill>
    </dxf>
    <dxf>
      <font>
        <b/>
        <i val="0"/>
        <condense val="0"/>
        <extend val="0"/>
        <color indexed="10"/>
      </font>
    </dxf>
    <dxf>
      <font>
        <condense val="0"/>
        <extend val="0"/>
      </font>
    </dxf>
    <dxf>
      <font>
        <b/>
        <i val="0"/>
        <condense val="0"/>
        <extend val="0"/>
        <color indexed="10"/>
      </font>
    </dxf>
    <dxf>
      <font>
        <condense val="0"/>
        <extend val="0"/>
      </font>
    </dxf>
    <dxf>
      <fill>
        <patternFill>
          <bgColor indexed="31"/>
        </patternFill>
      </fill>
    </dxf>
    <dxf>
      <fill>
        <patternFill>
          <bgColor indexed="22"/>
        </patternFill>
      </fill>
    </dxf>
    <dxf>
      <fill>
        <patternFill patternType="none">
          <bgColor auto="1"/>
        </patternFill>
      </fill>
    </dxf>
    <dxf>
      <fill>
        <patternFill>
          <bgColor indexed="31"/>
        </patternFill>
      </fill>
    </dxf>
    <dxf>
      <fill>
        <patternFill>
          <bgColor indexed="31"/>
        </patternFill>
      </fill>
    </dxf>
    <dxf>
      <fill>
        <patternFill>
          <bgColor indexed="31"/>
        </patternFill>
      </fill>
    </dxf>
    <dxf>
      <fill>
        <patternFill>
          <bgColor indexed="22"/>
        </patternFill>
      </fill>
    </dxf>
    <dxf>
      <fill>
        <patternFill>
          <bgColor indexed="31"/>
        </patternFill>
      </fill>
    </dxf>
    <dxf>
      <font>
        <b/>
        <i val="0"/>
        <condense val="0"/>
        <extend val="0"/>
        <color indexed="10"/>
      </font>
    </dxf>
    <dxf>
      <font>
        <condense val="0"/>
        <extend val="0"/>
      </font>
    </dxf>
    <dxf>
      <font>
        <b/>
        <i val="0"/>
        <condense val="0"/>
        <extend val="0"/>
        <color indexed="10"/>
      </font>
    </dxf>
    <dxf>
      <font>
        <condense val="0"/>
        <extend val="0"/>
      </font>
    </dxf>
    <dxf>
      <fill>
        <patternFill>
          <bgColor indexed="31"/>
        </patternFill>
      </fill>
    </dxf>
    <dxf>
      <fill>
        <patternFill>
          <bgColor theme="7" tint="0.79998168889431442"/>
        </patternFill>
      </fill>
    </dxf>
    <dxf>
      <fill>
        <patternFill>
          <bgColor theme="7" tint="0.79998168889431442"/>
        </patternFill>
      </fill>
    </dxf>
    <dxf>
      <fill>
        <patternFill>
          <bgColor indexed="31"/>
        </patternFill>
      </fill>
    </dxf>
    <dxf>
      <fill>
        <patternFill>
          <bgColor indexed="22"/>
        </patternFill>
      </fill>
    </dxf>
    <dxf>
      <font>
        <b/>
        <i val="0"/>
        <condense val="0"/>
        <extend val="0"/>
        <color indexed="10"/>
      </font>
    </dxf>
    <dxf>
      <font>
        <condense val="0"/>
        <extend val="0"/>
      </font>
    </dxf>
    <dxf>
      <font>
        <b/>
        <i val="0"/>
        <condense val="0"/>
        <extend val="0"/>
        <color indexed="10"/>
      </font>
    </dxf>
    <dxf>
      <font>
        <condense val="0"/>
        <extend val="0"/>
      </font>
    </dxf>
    <dxf>
      <fill>
        <patternFill>
          <bgColor indexed="31"/>
        </patternFill>
      </fill>
    </dxf>
    <dxf>
      <fill>
        <patternFill>
          <bgColor indexed="31"/>
        </patternFill>
      </fill>
    </dxf>
    <dxf>
      <fill>
        <patternFill>
          <bgColor indexed="22"/>
        </patternFill>
      </fill>
    </dxf>
    <dxf>
      <font>
        <condense val="0"/>
        <extend val="0"/>
        <color indexed="41"/>
      </font>
    </dxf>
    <dxf>
      <fill>
        <patternFill>
          <bgColor rgb="FFCCCCFF"/>
        </patternFill>
      </fill>
    </dxf>
    <dxf>
      <fill>
        <patternFill patternType="none">
          <bgColor auto="1"/>
        </patternFill>
      </fill>
    </dxf>
    <dxf>
      <fill>
        <patternFill>
          <bgColor theme="0"/>
        </patternFill>
      </fill>
    </dxf>
    <dxf>
      <fill>
        <patternFill patternType="none">
          <bgColor auto="1"/>
        </patternFill>
      </fill>
    </dxf>
    <dxf>
      <fill>
        <patternFill>
          <bgColor rgb="FFCCCCFF"/>
        </patternFill>
      </fill>
    </dxf>
    <dxf>
      <fill>
        <patternFill patternType="none">
          <bgColor auto="1"/>
        </patternFill>
      </fill>
    </dxf>
    <dxf>
      <fill>
        <patternFill>
          <bgColor rgb="FFCCCCFF"/>
        </patternFill>
      </fill>
    </dxf>
    <dxf>
      <fill>
        <patternFill>
          <bgColor indexed="31"/>
        </patternFill>
      </fill>
    </dxf>
    <dxf>
      <fill>
        <patternFill>
          <bgColor indexed="31"/>
        </patternFill>
      </fill>
    </dxf>
    <dxf>
      <font>
        <color theme="0"/>
      </font>
      <fill>
        <patternFill>
          <bgColor theme="0"/>
        </patternFill>
      </fill>
    </dxf>
    <dxf>
      <font>
        <color rgb="FFCCFFFF"/>
      </font>
    </dxf>
    <dxf>
      <fill>
        <patternFill>
          <bgColor indexed="31"/>
        </patternFill>
      </fill>
    </dxf>
    <dxf>
      <fill>
        <patternFill>
          <bgColor indexed="31"/>
        </patternFill>
      </fill>
    </dxf>
    <dxf>
      <fill>
        <patternFill>
          <bgColor indexed="31"/>
        </patternFill>
      </fill>
    </dxf>
    <dxf>
      <fill>
        <patternFill>
          <bgColor indexed="22"/>
        </patternFill>
      </fill>
    </dxf>
    <dxf>
      <fill>
        <patternFill>
          <bgColor indexed="22"/>
        </patternFill>
      </fill>
    </dxf>
    <dxf>
      <fill>
        <patternFill>
          <bgColor indexed="22"/>
        </patternFill>
      </fill>
    </dxf>
    <dxf>
      <fill>
        <patternFill>
          <bgColor indexed="22"/>
        </patternFill>
      </fill>
    </dxf>
    <dxf>
      <font>
        <b/>
        <i val="0"/>
        <condense val="0"/>
        <extend val="0"/>
        <color indexed="10"/>
      </font>
    </dxf>
    <dxf>
      <font>
        <condense val="0"/>
        <extend val="0"/>
      </font>
    </dxf>
    <dxf>
      <font>
        <b/>
        <i val="0"/>
        <condense val="0"/>
        <extend val="0"/>
        <color indexed="10"/>
      </font>
    </dxf>
    <dxf>
      <font>
        <condense val="0"/>
        <extend val="0"/>
      </font>
    </dxf>
    <dxf>
      <fill>
        <patternFill>
          <bgColor indexed="31"/>
        </patternFill>
      </fill>
    </dxf>
    <dxf>
      <font>
        <b/>
        <i val="0"/>
        <condense val="0"/>
        <extend val="0"/>
        <color indexed="10"/>
      </font>
    </dxf>
    <dxf>
      <font>
        <condense val="0"/>
        <extend val="0"/>
      </font>
    </dxf>
    <dxf>
      <font>
        <b/>
        <i val="0"/>
        <condense val="0"/>
        <extend val="0"/>
        <color indexed="10"/>
      </font>
    </dxf>
    <dxf>
      <font>
        <condense val="0"/>
        <extend val="0"/>
      </font>
    </dxf>
    <dxf>
      <fill>
        <patternFill>
          <bgColor indexed="31"/>
        </patternFill>
      </fill>
    </dxf>
    <dxf>
      <fill>
        <patternFill>
          <bgColor indexed="22"/>
        </patternFill>
      </fill>
    </dxf>
    <dxf>
      <fill>
        <patternFill patternType="none">
          <bgColor auto="1"/>
        </patternFill>
      </fill>
    </dxf>
    <dxf>
      <fill>
        <patternFill>
          <bgColor indexed="31"/>
        </patternFill>
      </fill>
    </dxf>
    <dxf>
      <fill>
        <patternFill>
          <bgColor indexed="31"/>
        </patternFill>
      </fill>
    </dxf>
    <dxf>
      <fill>
        <patternFill>
          <bgColor indexed="31"/>
        </patternFill>
      </fill>
    </dxf>
    <dxf>
      <fill>
        <patternFill>
          <bgColor indexed="22"/>
        </patternFill>
      </fill>
    </dxf>
    <dxf>
      <fill>
        <patternFill>
          <bgColor indexed="31"/>
        </patternFill>
      </fill>
    </dxf>
    <dxf>
      <font>
        <b/>
        <i val="0"/>
        <condense val="0"/>
        <extend val="0"/>
        <color indexed="10"/>
      </font>
    </dxf>
    <dxf>
      <font>
        <condense val="0"/>
        <extend val="0"/>
      </font>
    </dxf>
    <dxf>
      <font>
        <b/>
        <i val="0"/>
        <condense val="0"/>
        <extend val="0"/>
        <color indexed="10"/>
      </font>
    </dxf>
    <dxf>
      <font>
        <condense val="0"/>
        <extend val="0"/>
      </font>
    </dxf>
    <dxf>
      <fill>
        <patternFill>
          <bgColor indexed="31"/>
        </patternFill>
      </fill>
    </dxf>
    <dxf>
      <fill>
        <patternFill>
          <bgColor theme="7" tint="0.79998168889431442"/>
        </patternFill>
      </fill>
    </dxf>
    <dxf>
      <fill>
        <patternFill>
          <bgColor theme="7" tint="0.79998168889431442"/>
        </patternFill>
      </fill>
    </dxf>
    <dxf>
      <fill>
        <patternFill>
          <bgColor indexed="31"/>
        </patternFill>
      </fill>
    </dxf>
    <dxf>
      <fill>
        <patternFill>
          <bgColor indexed="22"/>
        </patternFill>
      </fill>
    </dxf>
    <dxf>
      <font>
        <b/>
        <i val="0"/>
        <condense val="0"/>
        <extend val="0"/>
        <color indexed="10"/>
      </font>
    </dxf>
    <dxf>
      <font>
        <condense val="0"/>
        <extend val="0"/>
      </font>
    </dxf>
    <dxf>
      <font>
        <b/>
        <i val="0"/>
        <condense val="0"/>
        <extend val="0"/>
        <color indexed="10"/>
      </font>
    </dxf>
    <dxf>
      <font>
        <condense val="0"/>
        <extend val="0"/>
      </font>
    </dxf>
    <dxf>
      <fill>
        <patternFill>
          <bgColor indexed="31"/>
        </patternFill>
      </fill>
    </dxf>
    <dxf>
      <fill>
        <patternFill>
          <bgColor indexed="31"/>
        </patternFill>
      </fill>
    </dxf>
    <dxf>
      <fill>
        <patternFill>
          <bgColor indexed="22"/>
        </patternFill>
      </fill>
    </dxf>
    <dxf>
      <font>
        <condense val="0"/>
        <extend val="0"/>
        <color indexed="41"/>
      </font>
    </dxf>
  </dxfs>
  <tableStyles count="0" defaultTableStyle="TableStyleMedium9" defaultPivotStyle="PivotStyleLight16"/>
  <colors>
    <mruColors>
      <color rgb="FFCCCCFF"/>
      <color rgb="FFCCECFF"/>
      <color rgb="FFFFF0E1"/>
      <color rgb="FFCCFFFF"/>
      <color rgb="FF99CCFF"/>
      <color rgb="FFFFFF99"/>
      <color rgb="FFFFFFE5"/>
      <color rgb="FF0000FF"/>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48</xdr:col>
      <xdr:colOff>193303</xdr:colOff>
      <xdr:row>9</xdr:row>
      <xdr:rowOff>26893</xdr:rowOff>
    </xdr:from>
    <xdr:to>
      <xdr:col>49</xdr:col>
      <xdr:colOff>6961690</xdr:colOff>
      <xdr:row>39</xdr:row>
      <xdr:rowOff>141753</xdr:rowOff>
    </xdr:to>
    <xdr:grpSp>
      <xdr:nvGrpSpPr>
        <xdr:cNvPr id="2" name="グループ化 1"/>
        <xdr:cNvGrpSpPr/>
      </xdr:nvGrpSpPr>
      <xdr:grpSpPr>
        <a:xfrm>
          <a:off x="17376403" y="1388968"/>
          <a:ext cx="7454187" cy="5067860"/>
          <a:chOff x="23165361" y="1069040"/>
          <a:chExt cx="7451946" cy="5112684"/>
        </a:xfrm>
      </xdr:grpSpPr>
      <xdr:sp macro="" textlink="">
        <xdr:nvSpPr>
          <xdr:cNvPr id="3" name="Text Box 1831">
            <a:extLst>
              <a:ext uri="{FF2B5EF4-FFF2-40B4-BE49-F238E27FC236}">
                <a16:creationId xmlns:a16="http://schemas.microsoft.com/office/drawing/2014/main" xmlns="" id="{00000000-0008-0000-0200-00000E000000}"/>
              </a:ext>
            </a:extLst>
          </xdr:cNvPr>
          <xdr:cNvSpPr txBox="1">
            <a:spLocks noChangeArrowheads="1"/>
          </xdr:cNvSpPr>
        </xdr:nvSpPr>
        <xdr:spPr bwMode="auto">
          <a:xfrm>
            <a:off x="23165361" y="1069040"/>
            <a:ext cx="7422776" cy="5112684"/>
          </a:xfrm>
          <a:prstGeom prst="rect">
            <a:avLst/>
          </a:prstGeom>
          <a:solidFill>
            <a:srgbClr val="FFFFCC"/>
          </a:solidFill>
          <a:ln w="9525">
            <a:noFill/>
            <a:miter lim="800000"/>
            <a:headEnd/>
            <a:tailEnd/>
          </a:ln>
        </xdr:spPr>
        <xdr:txBody>
          <a:bodyPr vertOverflow="clip" wrap="square" lIns="36576" tIns="18288" rIns="0" bIns="0" anchor="t" upright="1"/>
          <a:lstStyle/>
          <a:p>
            <a:pPr algn="l" rtl="0">
              <a:lnSpc>
                <a:spcPts val="1500"/>
              </a:lnSpc>
              <a:defRPr sz="1000"/>
            </a:pP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＜入力時の注意事項＞ </a:t>
            </a: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5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①「チーム名」はリストから選ぶ。リストにない場合は，直接入力する。全角８文字以内。</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学校の場合は，市町村がわかるように入力する。詳しくは別紙</a:t>
            </a:r>
            <a:r>
              <a:rPr lang="ja-JP" altLang="en-US" sz="1050" b="0" i="0" u="none" strike="noStrike" baseline="0">
                <a:solidFill>
                  <a:srgbClr val="FF0000"/>
                </a:solidFill>
                <a:latin typeface="ＭＳ ゴシック" panose="020B0609070205080204" pitchFamily="49" charset="-128"/>
                <a:ea typeface="ＭＳ ゴシック" panose="020B0609070205080204" pitchFamily="49" charset="-128"/>
              </a:rPr>
              <a:t>注意事項</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を。</a:t>
            </a:r>
          </a:p>
          <a:p>
            <a:pPr algn="l" rtl="0">
              <a:lnSpc>
                <a:spcPts val="1200"/>
              </a:lnSpc>
              <a:defRPr sz="1000"/>
            </a:pPr>
            <a:r>
              <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rPr>
              <a:t>　　　例</a:t>
            </a:r>
            <a:r>
              <a:rPr lang="en-US" altLang="ja-JP" sz="1050" b="0" i="0" u="none" strike="noStrike" baseline="0">
                <a:solidFill>
                  <a:srgbClr val="0000FF"/>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rPr>
              <a:t>札幌市立真駒内曙中学校　⇒「札幌真駒内曙」中学校</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rPr>
              <a:t>　　　北見市立常呂中学校　　⇒「北見常呂」中学校</a:t>
            </a:r>
            <a:endParaRPr kumimoji="0" lang="en-US" altLang="ja-JP"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rPr>
              <a:t>　　　十勝アスリートクラブ　⇒「十勝ｱｽﾘｰﾄｸﾗﾌﾞ」　全角８文字を超える場合は，半角で。　　　</a:t>
            </a:r>
            <a:endParaRPr kumimoji="0" lang="en-US" altLang="ja-JP"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②「学年」は，クラブチームの場合は「</a:t>
            </a:r>
            <a:r>
              <a:rPr kumimoji="0" lang="en-US" altLang="ja-JP"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J1</a:t>
            </a:r>
            <a:r>
              <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en-US" altLang="ja-JP"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J2</a:t>
            </a:r>
            <a:r>
              <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en-US" altLang="ja-JP"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J3</a:t>
            </a:r>
            <a:r>
              <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」より選ぶ。</a:t>
            </a:r>
            <a:endParaRPr kumimoji="0" lang="en-US" altLang="ja-JP"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③「申込種目」はリストより選ぶ。４００ｍ</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R</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の出場者はリストより「○」を選ぶ。</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④男女それぞれ参加者が１６名をこえる場合は，保護を解除し，</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非表示にしてある２７～３０行目，５０～５３行目を再表示して入力する。</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④Ａ４用紙に</a:t>
            </a:r>
            <a:r>
              <a:rPr lang="ja-JP" altLang="en-US" sz="1050" b="0" i="0" u="sng"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1" i="0" u="sng" strike="noStrike" baseline="0">
                <a:solidFill>
                  <a:srgbClr val="000000"/>
                </a:solidFill>
                <a:latin typeface="ＭＳ ゴシック" panose="020B0609070205080204" pitchFamily="49" charset="-128"/>
                <a:ea typeface="ＭＳ ゴシック" panose="020B0609070205080204" pitchFamily="49" charset="-128"/>
              </a:rPr>
              <a:t>カラー印刷”</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し、デジタルデータとともに参加料を添えて各地区中体連事務局に提出する。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⑤ファイル名は</a:t>
            </a:r>
            <a:r>
              <a:rPr lang="en-US" altLang="ja-JP" sz="1050" b="1"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b="1" i="0" u="none" strike="noStrike" baseline="0">
                <a:solidFill>
                  <a:srgbClr val="FF0000"/>
                </a:solidFill>
                <a:latin typeface="ＭＳ ゴシック" panose="020B0609070205080204" pitchFamily="49" charset="-128"/>
                <a:ea typeface="ＭＳ ゴシック" panose="020B0609070205080204" pitchFamily="49" charset="-128"/>
              </a:rPr>
              <a:t>○○中</a:t>
            </a:r>
            <a:r>
              <a:rPr lang="en-US" altLang="ja-JP" sz="1050" b="1"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b="1" i="0" u="none" strike="noStrike" baseline="0">
                <a:solidFill>
                  <a:srgbClr val="FF0000"/>
                </a:solidFill>
                <a:latin typeface="ＭＳ ゴシック" panose="020B0609070205080204" pitchFamily="49" charset="-128"/>
                <a:ea typeface="ＭＳ ゴシック" panose="020B0609070205080204" pitchFamily="49" charset="-128"/>
              </a:rPr>
              <a:t>クラブ名</a:t>
            </a:r>
            <a:r>
              <a:rPr lang="en-US" altLang="ja-JP" sz="1050" b="1"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として、保存すること。　</a:t>
            </a:r>
            <a:r>
              <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rPr>
              <a:t>例</a:t>
            </a:r>
            <a:r>
              <a:rPr lang="en-US" altLang="ja-JP" sz="1050" b="0" i="0" u="none" strike="noStrike" baseline="0">
                <a:solidFill>
                  <a:srgbClr val="0000FF"/>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rPr>
              <a:t>釧路北中</a:t>
            </a:r>
            <a:r>
              <a:rPr lang="en-US" altLang="ja-JP" sz="1050" b="0" i="0" u="none" strike="noStrike" baseline="0">
                <a:solidFill>
                  <a:srgbClr val="0000FF"/>
                </a:solidFill>
                <a:latin typeface="ＭＳ ゴシック" panose="020B0609070205080204" pitchFamily="49" charset="-128"/>
                <a:ea typeface="ＭＳ ゴシック" panose="020B0609070205080204" pitchFamily="49" charset="-128"/>
              </a:rPr>
              <a:t>』</a:t>
            </a:r>
            <a:r>
              <a:rPr lang="en-US" altLang="ja-JP" sz="1050" b="0" i="0" baseline="0">
                <a:solidFill>
                  <a:srgbClr val="0000FF"/>
                </a:solidFill>
                <a:effectLst/>
                <a:latin typeface="ＭＳ ゴシック" panose="020B0609070205080204" pitchFamily="49" charset="-128"/>
                <a:ea typeface="ＭＳ ゴシック" panose="020B0609070205080204" pitchFamily="49" charset="-128"/>
                <a:cs typeface="+mn-cs"/>
              </a:rPr>
              <a:t>『RyukokuAC』</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altLang="ja-JP" sz="1050" b="0" i="0" u="none" strike="noStrike" baseline="0">
              <a:solidFill>
                <a:srgbClr val="0000FF"/>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endParaRPr>
          </a:p>
          <a:p>
            <a:pPr algn="l" rtl="0">
              <a:defRPr sz="1000"/>
            </a:pPr>
            <a:endPar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500"/>
              </a:lnSpc>
              <a:defRPr sz="1000"/>
            </a:pP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◇参加資格について◇</a:t>
            </a:r>
            <a:endParaRPr lang="ja-JP" altLang="en-US" sz="11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「資格」欄は，標準記録突破の場合は</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標準</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，地区一位は</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１位</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とする。</a:t>
            </a: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両方の資格があるときは</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標準</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とする。</a:t>
            </a:r>
          </a:p>
          <a:p>
            <a:pPr algn="l" rtl="0">
              <a:lnSpc>
                <a:spcPts val="1300"/>
              </a:lnSpc>
              <a:defRPr sz="1000"/>
            </a:pPr>
            <a:r>
              <a:rPr lang="ja-JP" altLang="en-US" sz="1050" b="1" i="0" u="none" strike="noStrike" baseline="0">
                <a:solidFill>
                  <a:srgbClr val="FF0000"/>
                </a:solidFill>
                <a:latin typeface="ＭＳ ゴシック" pitchFamily="49" charset="-128"/>
                <a:ea typeface="ＭＳ ゴシック" pitchFamily="49" charset="-128"/>
              </a:rPr>
              <a:t>②「最高記録」は，トラック種目は「</a:t>
            </a:r>
            <a:r>
              <a:rPr lang="en-US" altLang="ja-JP" sz="1050" b="1" i="0" u="none" strike="noStrike" baseline="0">
                <a:solidFill>
                  <a:srgbClr val="FF0000"/>
                </a:solidFill>
                <a:latin typeface="ＭＳ ゴシック" pitchFamily="49" charset="-128"/>
                <a:ea typeface="ＭＳ ゴシック" pitchFamily="49" charset="-128"/>
              </a:rPr>
              <a:t>12.82</a:t>
            </a:r>
            <a:r>
              <a:rPr lang="ja-JP" altLang="en-US" sz="1050" b="1" i="0" u="none" strike="noStrike" baseline="0">
                <a:solidFill>
                  <a:srgbClr val="FF0000"/>
                </a:solidFill>
                <a:latin typeface="ＭＳ ゴシック" pitchFamily="49" charset="-128"/>
                <a:ea typeface="ＭＳ ゴシック" pitchFamily="49" charset="-128"/>
              </a:rPr>
              <a:t>」「</a:t>
            </a:r>
            <a:r>
              <a:rPr lang="en-US" altLang="ja-JP" sz="1050" b="1" i="0" u="none" strike="noStrike" baseline="0">
                <a:solidFill>
                  <a:srgbClr val="FF0000"/>
                </a:solidFill>
                <a:latin typeface="ＭＳ ゴシック" pitchFamily="49" charset="-128"/>
                <a:ea typeface="ＭＳ ゴシック" pitchFamily="49" charset="-128"/>
              </a:rPr>
              <a:t>4.59.99</a:t>
            </a:r>
            <a:r>
              <a:rPr lang="ja-JP" altLang="en-US" sz="1050" b="1" i="0" u="none" strike="noStrike" baseline="0">
                <a:solidFill>
                  <a:srgbClr val="FF0000"/>
                </a:solidFill>
                <a:latin typeface="ＭＳ ゴシック" pitchFamily="49" charset="-128"/>
                <a:ea typeface="ＭＳ ゴシック" pitchFamily="49" charset="-128"/>
              </a:rPr>
              <a:t>」のように「ピリオド」で入力。</a:t>
            </a:r>
          </a:p>
          <a:p>
            <a:pPr algn="l" rtl="0">
              <a:defRPr sz="1000"/>
            </a:pPr>
            <a:r>
              <a:rPr lang="ja-JP" altLang="en-US" sz="1050" b="1" i="0" u="none" strike="noStrike" baseline="0">
                <a:solidFill>
                  <a:srgbClr val="FF0000"/>
                </a:solidFill>
                <a:latin typeface="ＭＳ ゴシック" pitchFamily="49" charset="-128"/>
                <a:ea typeface="ＭＳ ゴシック" pitchFamily="49" charset="-128"/>
              </a:rPr>
              <a:t>　フィールド種目は</a:t>
            </a:r>
            <a:r>
              <a:rPr lang="ja-JP" altLang="ja-JP" sz="1050" b="1" i="0" baseline="0">
                <a:solidFill>
                  <a:srgbClr val="FF0000"/>
                </a:solidFill>
                <a:latin typeface="ＭＳ ゴシック" pitchFamily="49" charset="-128"/>
                <a:ea typeface="ＭＳ ゴシック" pitchFamily="49" charset="-128"/>
                <a:cs typeface="+mn-cs"/>
              </a:rPr>
              <a:t>「</a:t>
            </a:r>
            <a:r>
              <a:rPr kumimoji="0" lang="en-US" altLang="ja-JP" sz="105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9m55</a:t>
            </a:r>
            <a:r>
              <a:rPr kumimoji="0" lang="ja-JP" altLang="en-US" sz="105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」のよう</a:t>
            </a:r>
            <a:r>
              <a:rPr lang="ja-JP" altLang="ja-JP" sz="1050" b="1" i="0" baseline="0">
                <a:solidFill>
                  <a:srgbClr val="FF0000"/>
                </a:solidFill>
                <a:latin typeface="ＭＳ ゴシック" pitchFamily="49" charset="-128"/>
                <a:ea typeface="ＭＳ ゴシック" pitchFamily="49" charset="-128"/>
                <a:cs typeface="+mn-cs"/>
              </a:rPr>
              <a:t>に</a:t>
            </a:r>
            <a:r>
              <a:rPr lang="ja-JP" altLang="en-US" sz="1050" b="1" i="0" baseline="0">
                <a:solidFill>
                  <a:srgbClr val="FF0000"/>
                </a:solidFill>
                <a:latin typeface="ＭＳ ゴシック" pitchFamily="49" charset="-128"/>
                <a:ea typeface="ＭＳ ゴシック" pitchFamily="49" charset="-128"/>
                <a:cs typeface="+mn-cs"/>
              </a:rPr>
              <a:t>「</a:t>
            </a:r>
            <a:r>
              <a:rPr lang="en-US" altLang="ja-JP" sz="1050" b="1" i="0" baseline="0">
                <a:solidFill>
                  <a:srgbClr val="FF0000"/>
                </a:solidFill>
                <a:latin typeface="ＭＳ ゴシック" pitchFamily="49" charset="-128"/>
                <a:ea typeface="ＭＳ ゴシック" pitchFamily="49" charset="-128"/>
                <a:cs typeface="+mn-cs"/>
              </a:rPr>
              <a:t>m</a:t>
            </a:r>
            <a:r>
              <a:rPr lang="ja-JP" altLang="en-US" sz="1050" b="1" i="0" baseline="0">
                <a:solidFill>
                  <a:srgbClr val="FF0000"/>
                </a:solidFill>
                <a:latin typeface="ＭＳ ゴシック" pitchFamily="49" charset="-128"/>
                <a:ea typeface="ＭＳ ゴシック" pitchFamily="49" charset="-128"/>
                <a:cs typeface="+mn-cs"/>
              </a:rPr>
              <a:t>」で</a:t>
            </a:r>
            <a:r>
              <a:rPr lang="ja-JP" altLang="ja-JP" sz="1050" b="1" i="0" baseline="0">
                <a:solidFill>
                  <a:srgbClr val="FF0000"/>
                </a:solidFill>
                <a:latin typeface="ＭＳ ゴシック" pitchFamily="49" charset="-128"/>
                <a:ea typeface="ＭＳ ゴシック" pitchFamily="49" charset="-128"/>
                <a:cs typeface="+mn-cs"/>
              </a:rPr>
              <a:t>入力。</a:t>
            </a:r>
            <a:r>
              <a:rPr lang="ja-JP" altLang="en-US" sz="1050" b="1" i="0" baseline="0">
                <a:solidFill>
                  <a:srgbClr val="FF0000"/>
                </a:solidFill>
                <a:latin typeface="ＭＳ ゴシック" pitchFamily="49" charset="-128"/>
                <a:ea typeface="ＭＳ ゴシック" pitchFamily="49" charset="-128"/>
                <a:cs typeface="+mn-cs"/>
              </a:rPr>
              <a:t>（半角）</a:t>
            </a:r>
            <a:endParaRPr lang="en-US" altLang="ja-JP" sz="1050" b="1" i="0" baseline="0">
              <a:solidFill>
                <a:srgbClr val="FF0000"/>
              </a:solidFill>
              <a:latin typeface="ＭＳ ゴシック" pitchFamily="49" charset="-128"/>
              <a:ea typeface="ＭＳ ゴシック"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③</a:t>
            </a: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３０００ｍで分の単位が</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1</a:t>
            </a: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ケタの場合，</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09.57.10</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」のように，</a:t>
            </a: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0</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」を入力。</a:t>
            </a:r>
          </a:p>
          <a:p>
            <a:pPr algn="l" rtl="0">
              <a:defRPr sz="1000"/>
            </a:pP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④</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砲丸投の場合</a:t>
            </a: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も</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09m55</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」のように，「</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0</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」を入力。</a:t>
            </a:r>
            <a:endParaRPr lang="en-US" altLang="ja-JP" sz="1050" b="1" i="0" baseline="0">
              <a:solidFill>
                <a:srgbClr val="FF0000"/>
              </a:solidFill>
              <a:latin typeface="ＭＳ ゴシック" panose="020B0609070205080204" pitchFamily="49" charset="-128"/>
              <a:ea typeface="ＭＳ ゴシック" panose="020B0609070205080204" pitchFamily="49" charset="-128"/>
              <a:cs typeface="+mn-cs"/>
            </a:endParaRPr>
          </a:p>
          <a:p>
            <a:pPr marL="0" marR="0" indent="0" defTabSz="914400" rtl="0" eaLnBrk="1" fontAlgn="base" latinLnBrk="0" hangingPunct="1">
              <a:lnSpc>
                <a:spcPct val="100000"/>
              </a:lnSpc>
              <a:spcBef>
                <a:spcPts val="0"/>
              </a:spcBef>
              <a:spcAft>
                <a:spcPts val="0"/>
              </a:spcAft>
              <a:buClrTx/>
              <a:buSzTx/>
              <a:buFontTx/>
              <a:buNone/>
              <a:tabLst/>
              <a:defRPr/>
            </a:pPr>
            <a:r>
              <a:rPr lang="ja-JP" altLang="en-US" sz="1050" b="0" i="0" baseline="0">
                <a:latin typeface="ＭＳ ゴシック" panose="020B0609070205080204" pitchFamily="49" charset="-128"/>
                <a:ea typeface="ＭＳ ゴシック" panose="020B0609070205080204" pitchFamily="49" charset="-128"/>
                <a:cs typeface="+mn-cs"/>
              </a:rPr>
              <a:t>（最高記録の表示が正しく出ない場合がありますので，ご協力お願いします。）</a:t>
            </a:r>
            <a:endParaRPr lang="en-US" altLang="ja-JP" sz="1050" b="0" i="0" baseline="0">
              <a:latin typeface="ＭＳ ゴシック" panose="020B0609070205080204" pitchFamily="49" charset="-128"/>
              <a:ea typeface="ＭＳ ゴシック" panose="020B0609070205080204" pitchFamily="49" charset="-128"/>
              <a:cs typeface="+mn-cs"/>
            </a:endParaRPr>
          </a:p>
        </xdr:txBody>
      </xdr:sp>
      <xdr:pic>
        <xdr:nvPicPr>
          <xdr:cNvPr id="4" name="図 3"/>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17"/>
          <a:stretch/>
        </xdr:blipFill>
        <xdr:spPr bwMode="auto">
          <a:xfrm>
            <a:off x="29727215" y="1125746"/>
            <a:ext cx="856474" cy="418759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図 4"/>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17"/>
          <a:stretch/>
        </xdr:blipFill>
        <xdr:spPr bwMode="auto">
          <a:xfrm>
            <a:off x="29760833" y="1125746"/>
            <a:ext cx="856474" cy="418759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3</xdr:col>
      <xdr:colOff>457200</xdr:colOff>
      <xdr:row>14</xdr:row>
      <xdr:rowOff>114299</xdr:rowOff>
    </xdr:from>
    <xdr:to>
      <xdr:col>4</xdr:col>
      <xdr:colOff>695325</xdr:colOff>
      <xdr:row>15</xdr:row>
      <xdr:rowOff>171449</xdr:rowOff>
    </xdr:to>
    <xdr:sp macro="" textlink="">
      <xdr:nvSpPr>
        <xdr:cNvPr id="6" name="四角形吹き出し 5"/>
        <xdr:cNvSpPr/>
      </xdr:nvSpPr>
      <xdr:spPr>
        <a:xfrm>
          <a:off x="1704975" y="2428874"/>
          <a:ext cx="971550" cy="257175"/>
        </a:xfrm>
        <a:prstGeom prst="wedgeRectCallout">
          <a:avLst>
            <a:gd name="adj1" fmla="val 33808"/>
            <a:gd name="adj2" fmla="val -830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半角ｶﾀｶﾅ</a:t>
          </a:r>
        </a:p>
      </xdr:txBody>
    </xdr:sp>
    <xdr:clientData/>
  </xdr:twoCellAnchor>
  <xdr:twoCellAnchor>
    <xdr:from>
      <xdr:col>5</xdr:col>
      <xdr:colOff>66675</xdr:colOff>
      <xdr:row>16</xdr:row>
      <xdr:rowOff>161925</xdr:rowOff>
    </xdr:from>
    <xdr:to>
      <xdr:col>6</xdr:col>
      <xdr:colOff>428626</xdr:colOff>
      <xdr:row>19</xdr:row>
      <xdr:rowOff>76200</xdr:rowOff>
    </xdr:to>
    <xdr:sp macro="" textlink="">
      <xdr:nvSpPr>
        <xdr:cNvPr id="7" name="四角形吹き出し 6"/>
        <xdr:cNvSpPr/>
      </xdr:nvSpPr>
      <xdr:spPr>
        <a:xfrm>
          <a:off x="2781300" y="2876550"/>
          <a:ext cx="1095376" cy="514350"/>
        </a:xfrm>
        <a:prstGeom prst="wedgeRectCallout">
          <a:avLst>
            <a:gd name="adj1" fmla="val 23759"/>
            <a:gd name="adj2" fmla="val -15292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クラブチームは「</a:t>
          </a:r>
          <a:r>
            <a:rPr kumimoji="1" lang="en-US" altLang="ja-JP" sz="1100"/>
            <a:t>J</a:t>
          </a:r>
          <a:r>
            <a:rPr kumimoji="1" lang="ja-JP" altLang="en-US" sz="1100"/>
            <a:t>」をつける</a:t>
          </a:r>
        </a:p>
      </xdr:txBody>
    </xdr:sp>
    <xdr:clientData/>
  </xdr:twoCellAnchor>
  <xdr:twoCellAnchor>
    <xdr:from>
      <xdr:col>15</xdr:col>
      <xdr:colOff>476249</xdr:colOff>
      <xdr:row>14</xdr:row>
      <xdr:rowOff>190500</xdr:rowOff>
    </xdr:from>
    <xdr:to>
      <xdr:col>19</xdr:col>
      <xdr:colOff>238124</xdr:colOff>
      <xdr:row>17</xdr:row>
      <xdr:rowOff>76201</xdr:rowOff>
    </xdr:to>
    <xdr:sp macro="" textlink="">
      <xdr:nvSpPr>
        <xdr:cNvPr id="8" name="四角形吹き出し 7"/>
        <xdr:cNvSpPr/>
      </xdr:nvSpPr>
      <xdr:spPr>
        <a:xfrm>
          <a:off x="8277224" y="2505075"/>
          <a:ext cx="1609725" cy="485776"/>
        </a:xfrm>
        <a:prstGeom prst="wedgeRectCallout">
          <a:avLst>
            <a:gd name="adj1" fmla="val -501"/>
            <a:gd name="adj2" fmla="val -8625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3000m</a:t>
          </a:r>
          <a:r>
            <a:rPr kumimoji="1" lang="ja-JP" altLang="en-US" sz="1100"/>
            <a:t>の</a:t>
          </a:r>
          <a:r>
            <a:rPr kumimoji="1" lang="en-US" altLang="ja-JP" sz="1100"/>
            <a:t>9</a:t>
          </a:r>
          <a:r>
            <a:rPr kumimoji="1" lang="ja-JP" altLang="en-US" sz="1100"/>
            <a:t>分台，砲丸投の</a:t>
          </a:r>
          <a:r>
            <a:rPr kumimoji="1" lang="en-US" altLang="ja-JP" sz="1100"/>
            <a:t>9m</a:t>
          </a:r>
          <a:r>
            <a:rPr kumimoji="1" lang="ja-JP" altLang="en-US" sz="1100"/>
            <a:t>台は「</a:t>
          </a:r>
          <a:r>
            <a:rPr kumimoji="1" lang="en-US" altLang="ja-JP" sz="1100"/>
            <a:t>09]</a:t>
          </a:r>
          <a:r>
            <a:rPr kumimoji="1" lang="ja-JP" altLang="en-US" sz="1100"/>
            <a:t>と入力</a:t>
          </a:r>
          <a:endParaRPr kumimoji="1" lang="en-US" altLang="ja-JP" sz="1100"/>
        </a:p>
      </xdr:txBody>
    </xdr:sp>
    <xdr:clientData/>
  </xdr:twoCellAnchor>
  <xdr:twoCellAnchor>
    <xdr:from>
      <xdr:col>20</xdr:col>
      <xdr:colOff>609599</xdr:colOff>
      <xdr:row>15</xdr:row>
      <xdr:rowOff>0</xdr:rowOff>
    </xdr:from>
    <xdr:to>
      <xdr:col>24</xdr:col>
      <xdr:colOff>200024</xdr:colOff>
      <xdr:row>17</xdr:row>
      <xdr:rowOff>85726</xdr:rowOff>
    </xdr:to>
    <xdr:sp macro="" textlink="">
      <xdr:nvSpPr>
        <xdr:cNvPr id="9" name="四角形吹き出し 8"/>
        <xdr:cNvSpPr/>
      </xdr:nvSpPr>
      <xdr:spPr>
        <a:xfrm>
          <a:off x="10610849" y="2514600"/>
          <a:ext cx="1609725" cy="485776"/>
        </a:xfrm>
        <a:prstGeom prst="wedgeRectCallout">
          <a:avLst>
            <a:gd name="adj1" fmla="val -501"/>
            <a:gd name="adj2" fmla="val -8625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トラックは「</a:t>
          </a:r>
          <a:r>
            <a:rPr kumimoji="1" lang="en-US" altLang="ja-JP" sz="1100"/>
            <a:t>.</a:t>
          </a:r>
          <a:r>
            <a:rPr kumimoji="1" lang="ja-JP" altLang="en-US" sz="1100"/>
            <a:t>」</a:t>
          </a:r>
          <a:endParaRPr kumimoji="1" lang="en-US" altLang="ja-JP" sz="1100"/>
        </a:p>
        <a:p>
          <a:pPr algn="l"/>
          <a:r>
            <a:rPr kumimoji="1" lang="ja-JP" altLang="en-US" sz="1100"/>
            <a:t>フィールドは「</a:t>
          </a:r>
          <a:r>
            <a:rPr kumimoji="1" lang="en-US" altLang="ja-JP" sz="1100"/>
            <a:t>m</a:t>
          </a:r>
          <a:r>
            <a:rPr kumimoji="1" lang="ja-JP" altLang="en-US" sz="1100"/>
            <a:t>」を使用</a:t>
          </a:r>
          <a:endParaRPr kumimoji="1" lang="en-US" altLang="ja-JP" sz="1100"/>
        </a:p>
      </xdr:txBody>
    </xdr:sp>
    <xdr:clientData/>
  </xdr:twoCellAnchor>
  <xdr:twoCellAnchor>
    <xdr:from>
      <xdr:col>27</xdr:col>
      <xdr:colOff>114299</xdr:colOff>
      <xdr:row>15</xdr:row>
      <xdr:rowOff>9525</xdr:rowOff>
    </xdr:from>
    <xdr:to>
      <xdr:col>30</xdr:col>
      <xdr:colOff>361949</xdr:colOff>
      <xdr:row>17</xdr:row>
      <xdr:rowOff>95251</xdr:rowOff>
    </xdr:to>
    <xdr:sp macro="" textlink="">
      <xdr:nvSpPr>
        <xdr:cNvPr id="10" name="四角形吹き出し 9"/>
        <xdr:cNvSpPr/>
      </xdr:nvSpPr>
      <xdr:spPr>
        <a:xfrm>
          <a:off x="13325474" y="2524125"/>
          <a:ext cx="1609725" cy="485776"/>
        </a:xfrm>
        <a:prstGeom prst="wedgeRectCallout">
          <a:avLst>
            <a:gd name="adj1" fmla="val -501"/>
            <a:gd name="adj2" fmla="val -8625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記録はすべて「半角」</a:t>
          </a:r>
          <a:endParaRPr kumimoji="1" lang="en-US" altLang="ja-JP" sz="1100"/>
        </a:p>
        <a:p>
          <a:pPr algn="l"/>
          <a:r>
            <a:rPr kumimoji="1" lang="ja-JP" altLang="en-US" sz="1100"/>
            <a:t>で入力</a:t>
          </a:r>
          <a:endParaRPr kumimoji="1" lang="en-US" altLang="ja-JP" sz="1100"/>
        </a:p>
      </xdr:txBody>
    </xdr:sp>
    <xdr:clientData/>
  </xdr:twoCellAnchor>
  <xdr:twoCellAnchor>
    <xdr:from>
      <xdr:col>7</xdr:col>
      <xdr:colOff>200024</xdr:colOff>
      <xdr:row>16</xdr:row>
      <xdr:rowOff>152400</xdr:rowOff>
    </xdr:from>
    <xdr:to>
      <xdr:col>8</xdr:col>
      <xdr:colOff>733424</xdr:colOff>
      <xdr:row>19</xdr:row>
      <xdr:rowOff>66675</xdr:rowOff>
    </xdr:to>
    <xdr:sp macro="" textlink="">
      <xdr:nvSpPr>
        <xdr:cNvPr id="11" name="四角形吹き出し 10"/>
        <xdr:cNvSpPr/>
      </xdr:nvSpPr>
      <xdr:spPr>
        <a:xfrm>
          <a:off x="4152899" y="2867025"/>
          <a:ext cx="1419225" cy="514350"/>
        </a:xfrm>
        <a:prstGeom prst="wedgeRectCallout">
          <a:avLst>
            <a:gd name="adj1" fmla="val -25807"/>
            <a:gd name="adj2" fmla="val -14922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「②四種」シートに種目別記録を入力</a:t>
          </a:r>
        </a:p>
      </xdr:txBody>
    </xdr:sp>
    <xdr:clientData/>
  </xdr:twoCellAnchor>
  <xdr:twoCellAnchor>
    <xdr:from>
      <xdr:col>11</xdr:col>
      <xdr:colOff>104775</xdr:colOff>
      <xdr:row>0</xdr:row>
      <xdr:rowOff>57150</xdr:rowOff>
    </xdr:from>
    <xdr:to>
      <xdr:col>22</xdr:col>
      <xdr:colOff>190500</xdr:colOff>
      <xdr:row>5</xdr:row>
      <xdr:rowOff>66675</xdr:rowOff>
    </xdr:to>
    <xdr:sp macro="" textlink="">
      <xdr:nvSpPr>
        <xdr:cNvPr id="12" name="テキスト ボックス 11"/>
        <xdr:cNvSpPr txBox="1"/>
      </xdr:nvSpPr>
      <xdr:spPr>
        <a:xfrm>
          <a:off x="6638925" y="57150"/>
          <a:ext cx="4562475"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t>　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193303</xdr:colOff>
      <xdr:row>9</xdr:row>
      <xdr:rowOff>26893</xdr:rowOff>
    </xdr:from>
    <xdr:to>
      <xdr:col>49</xdr:col>
      <xdr:colOff>6961690</xdr:colOff>
      <xdr:row>39</xdr:row>
      <xdr:rowOff>141753</xdr:rowOff>
    </xdr:to>
    <xdr:grpSp>
      <xdr:nvGrpSpPr>
        <xdr:cNvPr id="3" name="グループ化 2"/>
        <xdr:cNvGrpSpPr/>
      </xdr:nvGrpSpPr>
      <xdr:grpSpPr>
        <a:xfrm>
          <a:off x="17138278" y="1388968"/>
          <a:ext cx="7454187" cy="5067860"/>
          <a:chOff x="23165361" y="1069040"/>
          <a:chExt cx="7451946" cy="5112684"/>
        </a:xfrm>
      </xdr:grpSpPr>
      <xdr:sp macro="" textlink="">
        <xdr:nvSpPr>
          <xdr:cNvPr id="14" name="Text Box 1831">
            <a:extLst>
              <a:ext uri="{FF2B5EF4-FFF2-40B4-BE49-F238E27FC236}">
                <a16:creationId xmlns:a16="http://schemas.microsoft.com/office/drawing/2014/main" xmlns="" id="{00000000-0008-0000-0200-00000E000000}"/>
              </a:ext>
            </a:extLst>
          </xdr:cNvPr>
          <xdr:cNvSpPr txBox="1">
            <a:spLocks noChangeArrowheads="1"/>
          </xdr:cNvSpPr>
        </xdr:nvSpPr>
        <xdr:spPr bwMode="auto">
          <a:xfrm>
            <a:off x="23165361" y="1069040"/>
            <a:ext cx="7422776" cy="5112684"/>
          </a:xfrm>
          <a:prstGeom prst="rect">
            <a:avLst/>
          </a:prstGeom>
          <a:solidFill>
            <a:srgbClr val="FFFFCC"/>
          </a:solidFill>
          <a:ln w="9525">
            <a:noFill/>
            <a:miter lim="800000"/>
            <a:headEnd/>
            <a:tailEnd/>
          </a:ln>
        </xdr:spPr>
        <xdr:txBody>
          <a:bodyPr vertOverflow="clip" wrap="square" lIns="36576" tIns="18288" rIns="0" bIns="0" anchor="t" upright="1"/>
          <a:lstStyle/>
          <a:p>
            <a:pPr algn="l" rtl="0">
              <a:lnSpc>
                <a:spcPts val="1500"/>
              </a:lnSpc>
              <a:defRPr sz="1000"/>
            </a:pP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＜入力時の注意事項＞ </a:t>
            </a: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5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①「チーム名」はリストから選ぶ。リストにない場合は，直接入力する。全角８文字以内。</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学校の場合は，市町村がわかるように入力する。詳しくは別紙</a:t>
            </a:r>
            <a:r>
              <a:rPr lang="ja-JP" altLang="en-US" sz="1050" b="0" i="0" u="none" strike="noStrike" baseline="0">
                <a:solidFill>
                  <a:srgbClr val="FF0000"/>
                </a:solidFill>
                <a:latin typeface="ＭＳ ゴシック" panose="020B0609070205080204" pitchFamily="49" charset="-128"/>
                <a:ea typeface="ＭＳ ゴシック" panose="020B0609070205080204" pitchFamily="49" charset="-128"/>
              </a:rPr>
              <a:t>注意事項</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を。</a:t>
            </a:r>
          </a:p>
          <a:p>
            <a:pPr algn="l" rtl="0">
              <a:lnSpc>
                <a:spcPts val="1200"/>
              </a:lnSpc>
              <a:defRPr sz="1000"/>
            </a:pPr>
            <a:r>
              <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rPr>
              <a:t>　　　例</a:t>
            </a:r>
            <a:r>
              <a:rPr lang="en-US" altLang="ja-JP" sz="1050" b="0" i="0" u="none" strike="noStrike" baseline="0">
                <a:solidFill>
                  <a:srgbClr val="0000FF"/>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rPr>
              <a:t>札幌市立真駒内曙中学校　⇒「札幌真駒内曙」中学校</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rPr>
              <a:t>　　　北見市立常呂中学校　　⇒「北見常呂」中学校</a:t>
            </a:r>
            <a:endParaRPr kumimoji="0" lang="en-US" altLang="ja-JP"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rPr>
              <a:t>　　　十勝アスリートクラブ　⇒「十勝ｱｽﾘｰﾄｸﾗﾌﾞ」　全角８文字を超える場合は，半角で。　　　</a:t>
            </a:r>
            <a:endParaRPr kumimoji="0" lang="en-US" altLang="ja-JP"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②「学年」は，クラブチームの場合は「</a:t>
            </a:r>
            <a:r>
              <a:rPr kumimoji="0" lang="en-US" altLang="ja-JP"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J1</a:t>
            </a:r>
            <a:r>
              <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en-US" altLang="ja-JP"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J2</a:t>
            </a:r>
            <a:r>
              <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en-US" altLang="ja-JP"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J3</a:t>
            </a:r>
            <a:r>
              <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」より選ぶ。</a:t>
            </a:r>
            <a:endParaRPr kumimoji="0" lang="en-US" altLang="ja-JP"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③「申込種目」はリストより選ぶ。４００ｍ</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R</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の出場者はリストより「○」を選ぶ。</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④男女それぞれ参加者が１６名をこえる場合は，保護を解除し，</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非表示にしてある２７～３０行目，５０～５３行目を再表示して入力する。</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④Ａ４用紙に</a:t>
            </a:r>
            <a:r>
              <a:rPr lang="ja-JP" altLang="en-US" sz="1050" b="0" i="0" u="sng"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1" i="0" u="sng" strike="noStrike" baseline="0">
                <a:solidFill>
                  <a:srgbClr val="000000"/>
                </a:solidFill>
                <a:latin typeface="ＭＳ ゴシック" panose="020B0609070205080204" pitchFamily="49" charset="-128"/>
                <a:ea typeface="ＭＳ ゴシック" panose="020B0609070205080204" pitchFamily="49" charset="-128"/>
              </a:rPr>
              <a:t>カラー印刷”</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し、デジタルデータとともに参加料を添えて各地区中体連事務局に提出する。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⑤ファイル名は</a:t>
            </a:r>
            <a:r>
              <a:rPr lang="en-US" altLang="ja-JP" sz="1050" b="1"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b="1" i="0" u="none" strike="noStrike" baseline="0">
                <a:solidFill>
                  <a:srgbClr val="FF0000"/>
                </a:solidFill>
                <a:latin typeface="ＭＳ ゴシック" panose="020B0609070205080204" pitchFamily="49" charset="-128"/>
                <a:ea typeface="ＭＳ ゴシック" panose="020B0609070205080204" pitchFamily="49" charset="-128"/>
              </a:rPr>
              <a:t>○○中</a:t>
            </a:r>
            <a:r>
              <a:rPr lang="en-US" altLang="ja-JP" sz="1050" b="1"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b="1" i="0" u="none" strike="noStrike" baseline="0">
                <a:solidFill>
                  <a:srgbClr val="FF0000"/>
                </a:solidFill>
                <a:latin typeface="ＭＳ ゴシック" panose="020B0609070205080204" pitchFamily="49" charset="-128"/>
                <a:ea typeface="ＭＳ ゴシック" panose="020B0609070205080204" pitchFamily="49" charset="-128"/>
              </a:rPr>
              <a:t>クラブ名</a:t>
            </a:r>
            <a:r>
              <a:rPr lang="en-US" altLang="ja-JP" sz="1050" b="1"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として、保存すること。　</a:t>
            </a:r>
            <a:r>
              <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rPr>
              <a:t>例</a:t>
            </a:r>
            <a:r>
              <a:rPr lang="en-US" altLang="ja-JP" sz="1050" b="0" i="0" u="none" strike="noStrike" baseline="0">
                <a:solidFill>
                  <a:srgbClr val="0000FF"/>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rPr>
              <a:t>釧路北中</a:t>
            </a:r>
            <a:r>
              <a:rPr lang="en-US" altLang="ja-JP" sz="1050" b="0" i="0" u="none" strike="noStrike" baseline="0">
                <a:solidFill>
                  <a:srgbClr val="0000FF"/>
                </a:solidFill>
                <a:latin typeface="ＭＳ ゴシック" panose="020B0609070205080204" pitchFamily="49" charset="-128"/>
                <a:ea typeface="ＭＳ ゴシック" panose="020B0609070205080204" pitchFamily="49" charset="-128"/>
              </a:rPr>
              <a:t>』</a:t>
            </a:r>
            <a:r>
              <a:rPr lang="en-US" altLang="ja-JP" sz="1050" b="0" i="0" baseline="0">
                <a:solidFill>
                  <a:srgbClr val="0000FF"/>
                </a:solidFill>
                <a:effectLst/>
                <a:latin typeface="ＭＳ ゴシック" panose="020B0609070205080204" pitchFamily="49" charset="-128"/>
                <a:ea typeface="ＭＳ ゴシック" panose="020B0609070205080204" pitchFamily="49" charset="-128"/>
                <a:cs typeface="+mn-cs"/>
              </a:rPr>
              <a:t>『RyukokuAC』</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altLang="ja-JP" sz="1050" b="0" i="0" u="none" strike="noStrike" baseline="0">
              <a:solidFill>
                <a:srgbClr val="0000FF"/>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endParaRPr>
          </a:p>
          <a:p>
            <a:pPr algn="l" rtl="0">
              <a:defRPr sz="1000"/>
            </a:pPr>
            <a:endPar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500"/>
              </a:lnSpc>
              <a:defRPr sz="1000"/>
            </a:pP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◇参加資格について◇</a:t>
            </a:r>
            <a:endParaRPr lang="ja-JP" altLang="en-US" sz="11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「資格」欄は，標準記録突破の場合は</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標準</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，地区一位は</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１位</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とする。</a:t>
            </a: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両方の資格があるときは</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標準</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とする。</a:t>
            </a:r>
          </a:p>
          <a:p>
            <a:pPr algn="l" rtl="0">
              <a:lnSpc>
                <a:spcPts val="1300"/>
              </a:lnSpc>
              <a:defRPr sz="1000"/>
            </a:pPr>
            <a:r>
              <a:rPr lang="ja-JP" altLang="en-US" sz="1050" b="1" i="0" u="none" strike="noStrike" baseline="0">
                <a:solidFill>
                  <a:srgbClr val="FF0000"/>
                </a:solidFill>
                <a:latin typeface="ＭＳ ゴシック" pitchFamily="49" charset="-128"/>
                <a:ea typeface="ＭＳ ゴシック" pitchFamily="49" charset="-128"/>
              </a:rPr>
              <a:t>②「最高記録」は，トラック種目は「</a:t>
            </a:r>
            <a:r>
              <a:rPr lang="en-US" altLang="ja-JP" sz="1050" b="1" i="0" u="none" strike="noStrike" baseline="0">
                <a:solidFill>
                  <a:srgbClr val="FF0000"/>
                </a:solidFill>
                <a:latin typeface="ＭＳ ゴシック" pitchFamily="49" charset="-128"/>
                <a:ea typeface="ＭＳ ゴシック" pitchFamily="49" charset="-128"/>
              </a:rPr>
              <a:t>12.82</a:t>
            </a:r>
            <a:r>
              <a:rPr lang="ja-JP" altLang="en-US" sz="1050" b="1" i="0" u="none" strike="noStrike" baseline="0">
                <a:solidFill>
                  <a:srgbClr val="FF0000"/>
                </a:solidFill>
                <a:latin typeface="ＭＳ ゴシック" pitchFamily="49" charset="-128"/>
                <a:ea typeface="ＭＳ ゴシック" pitchFamily="49" charset="-128"/>
              </a:rPr>
              <a:t>」「</a:t>
            </a:r>
            <a:r>
              <a:rPr lang="en-US" altLang="ja-JP" sz="1050" b="1" i="0" u="none" strike="noStrike" baseline="0">
                <a:solidFill>
                  <a:srgbClr val="FF0000"/>
                </a:solidFill>
                <a:latin typeface="ＭＳ ゴシック" pitchFamily="49" charset="-128"/>
                <a:ea typeface="ＭＳ ゴシック" pitchFamily="49" charset="-128"/>
              </a:rPr>
              <a:t>4.59.99</a:t>
            </a:r>
            <a:r>
              <a:rPr lang="ja-JP" altLang="en-US" sz="1050" b="1" i="0" u="none" strike="noStrike" baseline="0">
                <a:solidFill>
                  <a:srgbClr val="FF0000"/>
                </a:solidFill>
                <a:latin typeface="ＭＳ ゴシック" pitchFamily="49" charset="-128"/>
                <a:ea typeface="ＭＳ ゴシック" pitchFamily="49" charset="-128"/>
              </a:rPr>
              <a:t>」のように「ピリオド」で入力。</a:t>
            </a:r>
          </a:p>
          <a:p>
            <a:pPr algn="l" rtl="0">
              <a:defRPr sz="1000"/>
            </a:pPr>
            <a:r>
              <a:rPr lang="ja-JP" altLang="en-US" sz="1050" b="1" i="0" u="none" strike="noStrike" baseline="0">
                <a:solidFill>
                  <a:srgbClr val="FF0000"/>
                </a:solidFill>
                <a:latin typeface="ＭＳ ゴシック" pitchFamily="49" charset="-128"/>
                <a:ea typeface="ＭＳ ゴシック" pitchFamily="49" charset="-128"/>
              </a:rPr>
              <a:t>　フィールド種目は</a:t>
            </a:r>
            <a:r>
              <a:rPr lang="ja-JP" altLang="ja-JP" sz="1050" b="1" i="0" baseline="0">
                <a:solidFill>
                  <a:srgbClr val="FF0000"/>
                </a:solidFill>
                <a:latin typeface="ＭＳ ゴシック" pitchFamily="49" charset="-128"/>
                <a:ea typeface="ＭＳ ゴシック" pitchFamily="49" charset="-128"/>
                <a:cs typeface="+mn-cs"/>
              </a:rPr>
              <a:t>「</a:t>
            </a:r>
            <a:r>
              <a:rPr kumimoji="0" lang="en-US" altLang="ja-JP" sz="105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9m55</a:t>
            </a:r>
            <a:r>
              <a:rPr kumimoji="0" lang="ja-JP" altLang="en-US" sz="105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」のよう</a:t>
            </a:r>
            <a:r>
              <a:rPr lang="ja-JP" altLang="ja-JP" sz="1050" b="1" i="0" baseline="0">
                <a:solidFill>
                  <a:srgbClr val="FF0000"/>
                </a:solidFill>
                <a:latin typeface="ＭＳ ゴシック" pitchFamily="49" charset="-128"/>
                <a:ea typeface="ＭＳ ゴシック" pitchFamily="49" charset="-128"/>
                <a:cs typeface="+mn-cs"/>
              </a:rPr>
              <a:t>に</a:t>
            </a:r>
            <a:r>
              <a:rPr lang="ja-JP" altLang="en-US" sz="1050" b="1" i="0" baseline="0">
                <a:solidFill>
                  <a:srgbClr val="FF0000"/>
                </a:solidFill>
                <a:latin typeface="ＭＳ ゴシック" pitchFamily="49" charset="-128"/>
                <a:ea typeface="ＭＳ ゴシック" pitchFamily="49" charset="-128"/>
                <a:cs typeface="+mn-cs"/>
              </a:rPr>
              <a:t>「</a:t>
            </a:r>
            <a:r>
              <a:rPr lang="en-US" altLang="ja-JP" sz="1050" b="1" i="0" baseline="0">
                <a:solidFill>
                  <a:srgbClr val="FF0000"/>
                </a:solidFill>
                <a:latin typeface="ＭＳ ゴシック" pitchFamily="49" charset="-128"/>
                <a:ea typeface="ＭＳ ゴシック" pitchFamily="49" charset="-128"/>
                <a:cs typeface="+mn-cs"/>
              </a:rPr>
              <a:t>m</a:t>
            </a:r>
            <a:r>
              <a:rPr lang="ja-JP" altLang="en-US" sz="1050" b="1" i="0" baseline="0">
                <a:solidFill>
                  <a:srgbClr val="FF0000"/>
                </a:solidFill>
                <a:latin typeface="ＭＳ ゴシック" pitchFamily="49" charset="-128"/>
                <a:ea typeface="ＭＳ ゴシック" pitchFamily="49" charset="-128"/>
                <a:cs typeface="+mn-cs"/>
              </a:rPr>
              <a:t>」で</a:t>
            </a:r>
            <a:r>
              <a:rPr lang="ja-JP" altLang="ja-JP" sz="1050" b="1" i="0" baseline="0">
                <a:solidFill>
                  <a:srgbClr val="FF0000"/>
                </a:solidFill>
                <a:latin typeface="ＭＳ ゴシック" pitchFamily="49" charset="-128"/>
                <a:ea typeface="ＭＳ ゴシック" pitchFamily="49" charset="-128"/>
                <a:cs typeface="+mn-cs"/>
              </a:rPr>
              <a:t>入力。</a:t>
            </a:r>
            <a:r>
              <a:rPr lang="ja-JP" altLang="en-US" sz="1050" b="1" i="0" baseline="0">
                <a:solidFill>
                  <a:srgbClr val="FF0000"/>
                </a:solidFill>
                <a:latin typeface="ＭＳ ゴシック" pitchFamily="49" charset="-128"/>
                <a:ea typeface="ＭＳ ゴシック" pitchFamily="49" charset="-128"/>
                <a:cs typeface="+mn-cs"/>
              </a:rPr>
              <a:t>（半角）</a:t>
            </a:r>
            <a:endParaRPr lang="en-US" altLang="ja-JP" sz="1050" b="1" i="0" baseline="0">
              <a:solidFill>
                <a:srgbClr val="FF0000"/>
              </a:solidFill>
              <a:latin typeface="ＭＳ ゴシック" pitchFamily="49" charset="-128"/>
              <a:ea typeface="ＭＳ ゴシック"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③</a:t>
            </a: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３０００ｍで分の単位が</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1</a:t>
            </a: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ケタの場合，</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09.57.10</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」のように，</a:t>
            </a: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0</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」を入力。</a:t>
            </a:r>
          </a:p>
          <a:p>
            <a:pPr algn="l" rtl="0">
              <a:defRPr sz="1000"/>
            </a:pP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④</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砲丸投の場合</a:t>
            </a: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も</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09m55</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」のように，「</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0</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」を入力。</a:t>
            </a:r>
            <a:endParaRPr lang="en-US" altLang="ja-JP" sz="1050" b="1" i="0" baseline="0">
              <a:solidFill>
                <a:srgbClr val="FF0000"/>
              </a:solidFill>
              <a:latin typeface="ＭＳ ゴシック" panose="020B0609070205080204" pitchFamily="49" charset="-128"/>
              <a:ea typeface="ＭＳ ゴシック" panose="020B0609070205080204" pitchFamily="49" charset="-128"/>
              <a:cs typeface="+mn-cs"/>
            </a:endParaRPr>
          </a:p>
          <a:p>
            <a:pPr marL="0" marR="0" indent="0" defTabSz="914400" rtl="0" eaLnBrk="1" fontAlgn="base" latinLnBrk="0" hangingPunct="1">
              <a:lnSpc>
                <a:spcPct val="100000"/>
              </a:lnSpc>
              <a:spcBef>
                <a:spcPts val="0"/>
              </a:spcBef>
              <a:spcAft>
                <a:spcPts val="0"/>
              </a:spcAft>
              <a:buClrTx/>
              <a:buSzTx/>
              <a:buFontTx/>
              <a:buNone/>
              <a:tabLst/>
              <a:defRPr/>
            </a:pPr>
            <a:r>
              <a:rPr lang="ja-JP" altLang="en-US" sz="1050" b="0" i="0" baseline="0">
                <a:latin typeface="ＭＳ ゴシック" panose="020B0609070205080204" pitchFamily="49" charset="-128"/>
                <a:ea typeface="ＭＳ ゴシック" panose="020B0609070205080204" pitchFamily="49" charset="-128"/>
                <a:cs typeface="+mn-cs"/>
              </a:rPr>
              <a:t>（最高記録の表示が正しく出ない場合がありますので，ご協力お願いします。）</a:t>
            </a:r>
            <a:endParaRPr lang="en-US" altLang="ja-JP" sz="1050" b="0" i="0" baseline="0">
              <a:latin typeface="ＭＳ ゴシック" panose="020B0609070205080204" pitchFamily="49" charset="-128"/>
              <a:ea typeface="ＭＳ ゴシック" panose="020B0609070205080204" pitchFamily="49" charset="-128"/>
              <a:cs typeface="+mn-cs"/>
            </a:endParaRPr>
          </a:p>
        </xdr:txBody>
      </xdr:sp>
      <xdr:pic>
        <xdr:nvPicPr>
          <xdr:cNvPr id="4" name="図 3"/>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17"/>
          <a:stretch/>
        </xdr:blipFill>
        <xdr:spPr bwMode="auto">
          <a:xfrm>
            <a:off x="29727215" y="1125746"/>
            <a:ext cx="856474" cy="418759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図 5"/>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17"/>
          <a:stretch/>
        </xdr:blipFill>
        <xdr:spPr bwMode="auto">
          <a:xfrm>
            <a:off x="29760833" y="1125746"/>
            <a:ext cx="856474" cy="418759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80</xdr:col>
      <xdr:colOff>104774</xdr:colOff>
      <xdr:row>1</xdr:row>
      <xdr:rowOff>95250</xdr:rowOff>
    </xdr:from>
    <xdr:to>
      <xdr:col>80</xdr:col>
      <xdr:colOff>2724150</xdr:colOff>
      <xdr:row>5</xdr:row>
      <xdr:rowOff>146797</xdr:rowOff>
    </xdr:to>
    <xdr:sp macro="" textlink="">
      <xdr:nvSpPr>
        <xdr:cNvPr id="2" name="Text Box 1">
          <a:extLst>
            <a:ext uri="{FF2B5EF4-FFF2-40B4-BE49-F238E27FC236}">
              <a16:creationId xmlns:a16="http://schemas.microsoft.com/office/drawing/2014/main" xmlns="" id="{CAF480C6-6E1F-438F-B9BB-930778C3A893}"/>
            </a:ext>
          </a:extLst>
        </xdr:cNvPr>
        <xdr:cNvSpPr txBox="1">
          <a:spLocks noChangeArrowheads="1"/>
        </xdr:cNvSpPr>
      </xdr:nvSpPr>
      <xdr:spPr bwMode="auto">
        <a:xfrm>
          <a:off x="11468099" y="333375"/>
          <a:ext cx="2619376" cy="69924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l" rtl="0">
            <a:defRPr sz="1000"/>
          </a:pPr>
          <a:r>
            <a:rPr lang="ja-JP" altLang="en-US" sz="1800" b="0" i="0" u="none" strike="noStrike" baseline="0">
              <a:solidFill>
                <a:srgbClr val="FF0000"/>
              </a:solidFill>
              <a:latin typeface="ＭＳ Ｐゴシック"/>
              <a:ea typeface="ＭＳ Ｐゴシック"/>
            </a:rPr>
            <a:t>編集用シート</a:t>
          </a:r>
          <a:endParaRPr lang="en-US" altLang="ja-JP" sz="1800" b="0" i="0" u="none" strike="noStrike" baseline="0">
            <a:solidFill>
              <a:srgbClr val="FF0000"/>
            </a:solidFill>
            <a:latin typeface="ＭＳ Ｐゴシック"/>
            <a:ea typeface="ＭＳ Ｐゴシック"/>
          </a:endParaRPr>
        </a:p>
        <a:p>
          <a:pPr algn="l" rtl="0">
            <a:defRPr sz="1000"/>
          </a:pPr>
          <a:r>
            <a:rPr lang="ja-JP" altLang="en-US" sz="1800" b="0" i="0" u="none" strike="noStrike" baseline="0">
              <a:solidFill>
                <a:srgbClr val="FF0000"/>
              </a:solidFill>
              <a:latin typeface="ＭＳ Ｐゴシック"/>
              <a:ea typeface="ＭＳ Ｐゴシック"/>
            </a:rPr>
            <a:t>入力の必要はありません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79998168889431442"/>
  </sheetPr>
  <dimension ref="B1:G74"/>
  <sheetViews>
    <sheetView showGridLines="0" tabSelected="1" workbookViewId="0">
      <selection activeCell="C41" sqref="C41"/>
    </sheetView>
  </sheetViews>
  <sheetFormatPr defaultColWidth="9" defaultRowHeight="13.5"/>
  <cols>
    <col min="1" max="1" width="1.5" style="25" customWidth="1"/>
    <col min="2" max="2" width="8.125" style="25" customWidth="1"/>
    <col min="3" max="3" width="27.875" style="25" customWidth="1"/>
    <col min="4" max="4" width="21.625" style="25" customWidth="1"/>
    <col min="5" max="7" width="10.5" style="25" customWidth="1"/>
    <col min="8" max="16384" width="9" style="25"/>
  </cols>
  <sheetData>
    <row r="1" spans="2:7" ht="6.75" customHeight="1"/>
    <row r="2" spans="2:7">
      <c r="B2" s="36" t="str">
        <f>①申込書!D2</f>
        <v>第５５回</v>
      </c>
      <c r="C2" s="25" t="s">
        <v>1084</v>
      </c>
    </row>
    <row r="3" spans="2:7" ht="5.25" customHeight="1"/>
    <row r="4" spans="2:7" ht="24">
      <c r="B4" s="585" t="s">
        <v>1083</v>
      </c>
      <c r="C4" s="585"/>
      <c r="D4" s="585"/>
      <c r="E4" s="585"/>
      <c r="F4" s="585"/>
      <c r="G4" s="585"/>
    </row>
    <row r="5" spans="2:7" ht="6" customHeight="1" thickBot="1"/>
    <row r="6" spans="2:7" ht="65.25" customHeight="1" thickTop="1" thickBot="1">
      <c r="B6" s="593" t="s">
        <v>1180</v>
      </c>
      <c r="C6" s="594"/>
      <c r="D6" s="594"/>
      <c r="E6" s="594"/>
      <c r="F6" s="594"/>
      <c r="G6" s="595"/>
    </row>
    <row r="7" spans="2:7" ht="9" customHeight="1" thickTop="1">
      <c r="B7" s="26"/>
      <c r="C7" s="26"/>
      <c r="D7" s="26"/>
      <c r="E7" s="26"/>
      <c r="F7" s="26"/>
      <c r="G7" s="26"/>
    </row>
    <row r="8" spans="2:7">
      <c r="B8" s="586" t="s">
        <v>1181</v>
      </c>
      <c r="C8" s="586"/>
      <c r="D8" s="586"/>
      <c r="E8" s="586"/>
      <c r="F8" s="586"/>
      <c r="G8" s="586"/>
    </row>
    <row r="9" spans="2:7" ht="10.5" customHeight="1"/>
    <row r="10" spans="2:7">
      <c r="B10" s="27">
        <v>1</v>
      </c>
      <c r="C10" s="25" t="s">
        <v>76</v>
      </c>
    </row>
    <row r="11" spans="2:7">
      <c r="B11" s="27"/>
      <c r="C11" s="40" t="s">
        <v>1120</v>
      </c>
      <c r="D11" s="40"/>
      <c r="E11" s="40"/>
      <c r="F11" s="40"/>
      <c r="G11" s="40"/>
    </row>
    <row r="12" spans="2:7" ht="7.5" customHeight="1">
      <c r="B12" s="27"/>
    </row>
    <row r="13" spans="2:7">
      <c r="B13" s="27">
        <v>2</v>
      </c>
      <c r="C13" s="25" t="s">
        <v>1088</v>
      </c>
    </row>
    <row r="14" spans="2:7">
      <c r="B14" s="27"/>
      <c r="C14" s="40" t="s">
        <v>186</v>
      </c>
      <c r="D14" s="40"/>
      <c r="E14" s="40"/>
      <c r="F14" s="40"/>
      <c r="G14" s="40"/>
    </row>
    <row r="15" spans="2:7">
      <c r="B15" s="27"/>
      <c r="C15" s="40" t="s">
        <v>187</v>
      </c>
      <c r="D15" s="40"/>
      <c r="E15" s="40"/>
      <c r="F15" s="40"/>
      <c r="G15" s="40"/>
    </row>
    <row r="16" spans="2:7">
      <c r="B16" s="27"/>
      <c r="C16" s="40" t="s">
        <v>1195</v>
      </c>
      <c r="D16" s="40"/>
      <c r="E16" s="40"/>
      <c r="F16" s="40"/>
      <c r="G16" s="40"/>
    </row>
    <row r="17" spans="2:7">
      <c r="B17" s="27"/>
      <c r="C17" s="40" t="s">
        <v>1196</v>
      </c>
      <c r="D17" s="40"/>
      <c r="E17" s="40"/>
      <c r="F17" s="40"/>
      <c r="G17" s="40"/>
    </row>
    <row r="18" spans="2:7" ht="14.25" thickBot="1"/>
    <row r="19" spans="2:7" ht="17.25" customHeight="1">
      <c r="B19" s="596" t="s">
        <v>188</v>
      </c>
      <c r="C19" s="597"/>
      <c r="D19" s="597"/>
      <c r="E19" s="597"/>
      <c r="F19" s="597"/>
      <c r="G19" s="598"/>
    </row>
    <row r="20" spans="2:7" ht="17.25" customHeight="1">
      <c r="B20" s="560" t="s">
        <v>6</v>
      </c>
      <c r="C20" s="561" t="s">
        <v>1199</v>
      </c>
      <c r="D20" s="561" t="s">
        <v>189</v>
      </c>
      <c r="E20" s="587" t="s">
        <v>114</v>
      </c>
      <c r="F20" s="588"/>
      <c r="G20" s="589"/>
    </row>
    <row r="21" spans="2:7" ht="17.25" customHeight="1">
      <c r="B21" s="30" t="s">
        <v>190</v>
      </c>
      <c r="C21" s="605" t="s">
        <v>191</v>
      </c>
      <c r="D21" s="606"/>
      <c r="E21" s="606"/>
      <c r="F21" s="606"/>
      <c r="G21" s="607"/>
    </row>
    <row r="22" spans="2:7" ht="17.25" customHeight="1">
      <c r="B22" s="28" t="s">
        <v>244</v>
      </c>
      <c r="C22" s="29" t="s">
        <v>245</v>
      </c>
      <c r="D22" s="29" t="s">
        <v>246</v>
      </c>
      <c r="E22" s="587"/>
      <c r="F22" s="588"/>
      <c r="G22" s="589"/>
    </row>
    <row r="23" spans="2:7" ht="17.25" customHeight="1">
      <c r="B23" s="49" t="s">
        <v>253</v>
      </c>
      <c r="C23" s="29" t="s">
        <v>953</v>
      </c>
      <c r="D23" s="29" t="s">
        <v>954</v>
      </c>
      <c r="E23" s="587"/>
      <c r="F23" s="588"/>
      <c r="G23" s="589"/>
    </row>
    <row r="24" spans="2:7" ht="17.25" customHeight="1">
      <c r="B24" s="28" t="s">
        <v>45</v>
      </c>
      <c r="C24" s="29" t="s">
        <v>192</v>
      </c>
      <c r="D24" s="29" t="s">
        <v>193</v>
      </c>
      <c r="E24" s="587"/>
      <c r="F24" s="588"/>
      <c r="G24" s="589"/>
    </row>
    <row r="25" spans="2:7" ht="17.25" customHeight="1">
      <c r="B25" s="28" t="s">
        <v>24</v>
      </c>
      <c r="C25" s="29" t="s">
        <v>194</v>
      </c>
      <c r="D25" s="29" t="s">
        <v>195</v>
      </c>
      <c r="E25" s="587"/>
      <c r="F25" s="588"/>
      <c r="G25" s="589"/>
    </row>
    <row r="26" spans="2:7" ht="17.25" customHeight="1">
      <c r="B26" s="28" t="s">
        <v>1197</v>
      </c>
      <c r="C26" s="558" t="s">
        <v>1198</v>
      </c>
      <c r="D26" s="29" t="s">
        <v>1200</v>
      </c>
      <c r="E26" s="559" t="s">
        <v>1201</v>
      </c>
      <c r="F26" s="315"/>
      <c r="G26" s="316"/>
    </row>
    <row r="27" spans="2:7" ht="31.5" customHeight="1">
      <c r="B27" s="30" t="s">
        <v>196</v>
      </c>
      <c r="C27" s="599" t="s">
        <v>197</v>
      </c>
      <c r="D27" s="600"/>
      <c r="E27" s="600"/>
      <c r="F27" s="600"/>
      <c r="G27" s="601"/>
    </row>
    <row r="28" spans="2:7" ht="17.25" customHeight="1">
      <c r="B28" s="28" t="s">
        <v>7</v>
      </c>
      <c r="C28" s="29" t="s">
        <v>198</v>
      </c>
      <c r="D28" s="29" t="s">
        <v>199</v>
      </c>
      <c r="E28" s="587"/>
      <c r="F28" s="588"/>
      <c r="G28" s="589"/>
    </row>
    <row r="29" spans="2:7" ht="17.25" customHeight="1">
      <c r="B29" s="28" t="s">
        <v>44</v>
      </c>
      <c r="C29" s="29" t="s">
        <v>200</v>
      </c>
      <c r="D29" s="29" t="s">
        <v>201</v>
      </c>
      <c r="E29" s="587"/>
      <c r="F29" s="588"/>
      <c r="G29" s="589"/>
    </row>
    <row r="30" spans="2:7" ht="32.25" customHeight="1">
      <c r="B30" s="28" t="s">
        <v>44</v>
      </c>
      <c r="C30" s="29" t="s">
        <v>202</v>
      </c>
      <c r="D30" s="29" t="s">
        <v>203</v>
      </c>
      <c r="E30" s="590" t="s">
        <v>249</v>
      </c>
      <c r="F30" s="591"/>
      <c r="G30" s="592"/>
    </row>
    <row r="31" spans="2:7" ht="17.25" customHeight="1">
      <c r="B31" s="28" t="s">
        <v>40</v>
      </c>
      <c r="C31" s="29" t="s">
        <v>204</v>
      </c>
      <c r="D31" s="29" t="s">
        <v>205</v>
      </c>
      <c r="E31" s="602" t="s">
        <v>206</v>
      </c>
      <c r="F31" s="603"/>
      <c r="G31" s="604"/>
    </row>
    <row r="32" spans="2:7">
      <c r="B32" s="28" t="s">
        <v>33</v>
      </c>
      <c r="C32" s="29" t="s">
        <v>207</v>
      </c>
      <c r="D32" s="29" t="s">
        <v>208</v>
      </c>
      <c r="E32" s="590"/>
      <c r="F32" s="591"/>
      <c r="G32" s="592"/>
    </row>
    <row r="33" spans="2:7" ht="17.25" customHeight="1">
      <c r="B33" s="30" t="s">
        <v>209</v>
      </c>
      <c r="C33" s="31" t="s">
        <v>224</v>
      </c>
      <c r="D33" s="31"/>
      <c r="E33" s="611"/>
      <c r="F33" s="612"/>
      <c r="G33" s="613"/>
    </row>
    <row r="34" spans="2:7" ht="17.25" customHeight="1">
      <c r="B34" s="28" t="s">
        <v>24</v>
      </c>
      <c r="C34" s="29" t="s">
        <v>210</v>
      </c>
      <c r="D34" s="29" t="s">
        <v>211</v>
      </c>
      <c r="E34" s="587"/>
      <c r="F34" s="588"/>
      <c r="G34" s="589"/>
    </row>
    <row r="35" spans="2:7" ht="17.25" customHeight="1">
      <c r="B35" s="28" t="s">
        <v>36</v>
      </c>
      <c r="C35" s="32" t="s">
        <v>212</v>
      </c>
      <c r="D35" s="29" t="s">
        <v>213</v>
      </c>
      <c r="E35" s="617" t="s">
        <v>214</v>
      </c>
      <c r="F35" s="617"/>
      <c r="G35" s="618"/>
    </row>
    <row r="36" spans="2:7" ht="17.25" customHeight="1" thickBot="1">
      <c r="B36" s="33" t="s">
        <v>41</v>
      </c>
      <c r="C36" s="34" t="s">
        <v>215</v>
      </c>
      <c r="D36" s="34" t="s">
        <v>216</v>
      </c>
      <c r="E36" s="614"/>
      <c r="F36" s="615"/>
      <c r="G36" s="616"/>
    </row>
    <row r="38" spans="2:7">
      <c r="B38" s="25">
        <v>3</v>
      </c>
      <c r="C38" s="25" t="s">
        <v>217</v>
      </c>
    </row>
    <row r="39" spans="2:7">
      <c r="C39" s="40" t="s">
        <v>225</v>
      </c>
      <c r="D39" s="40"/>
      <c r="E39" s="40"/>
      <c r="F39" s="40"/>
      <c r="G39" s="40"/>
    </row>
    <row r="40" spans="2:7">
      <c r="C40" s="40" t="s">
        <v>1202</v>
      </c>
      <c r="D40" s="40"/>
      <c r="E40" s="40"/>
      <c r="F40" s="40"/>
      <c r="G40" s="40"/>
    </row>
    <row r="42" spans="2:7">
      <c r="B42" s="25">
        <v>4</v>
      </c>
      <c r="C42" s="25" t="s">
        <v>105</v>
      </c>
    </row>
    <row r="43" spans="2:7">
      <c r="C43" s="40" t="s">
        <v>1178</v>
      </c>
      <c r="D43" s="40"/>
      <c r="E43" s="40"/>
      <c r="F43" s="40"/>
      <c r="G43" s="40"/>
    </row>
    <row r="45" spans="2:7">
      <c r="B45" s="25">
        <v>5</v>
      </c>
      <c r="C45" s="25" t="s">
        <v>218</v>
      </c>
    </row>
    <row r="46" spans="2:7">
      <c r="C46" s="40" t="s">
        <v>1089</v>
      </c>
      <c r="D46" s="40"/>
      <c r="E46" s="40"/>
      <c r="F46" s="40"/>
      <c r="G46" s="40"/>
    </row>
    <row r="47" spans="2:7">
      <c r="C47" s="40" t="s">
        <v>1177</v>
      </c>
      <c r="D47" s="40"/>
      <c r="E47" s="40"/>
      <c r="F47" s="40"/>
      <c r="G47" s="40"/>
    </row>
    <row r="49" spans="2:7">
      <c r="B49" s="25">
        <v>6</v>
      </c>
      <c r="C49" s="25" t="s">
        <v>219</v>
      </c>
    </row>
    <row r="50" spans="2:7" ht="31.5" customHeight="1">
      <c r="C50" s="608" t="s">
        <v>247</v>
      </c>
      <c r="D50" s="608"/>
      <c r="E50" s="608"/>
      <c r="F50" s="608"/>
      <c r="G50" s="608"/>
    </row>
    <row r="51" spans="2:7" ht="31.5" customHeight="1">
      <c r="C51" s="608" t="s">
        <v>248</v>
      </c>
      <c r="D51" s="608"/>
      <c r="E51" s="608"/>
      <c r="F51" s="608"/>
      <c r="G51" s="608"/>
    </row>
    <row r="52" spans="2:7" ht="31.5" customHeight="1">
      <c r="C52" s="608" t="s">
        <v>250</v>
      </c>
      <c r="D52" s="608"/>
      <c r="E52" s="608"/>
      <c r="F52" s="608"/>
      <c r="G52" s="608"/>
    </row>
    <row r="53" spans="2:7">
      <c r="C53" s="40" t="s">
        <v>251</v>
      </c>
      <c r="D53" s="40"/>
      <c r="E53" s="40"/>
      <c r="F53" s="40"/>
      <c r="G53" s="40"/>
    </row>
    <row r="54" spans="2:7">
      <c r="C54" s="41" t="s">
        <v>226</v>
      </c>
      <c r="D54" s="41"/>
      <c r="E54" s="41"/>
      <c r="F54" s="41"/>
      <c r="G54" s="41"/>
    </row>
    <row r="55" spans="2:7">
      <c r="C55" s="42" t="s">
        <v>1085</v>
      </c>
      <c r="D55" s="43"/>
      <c r="E55" s="43"/>
      <c r="F55" s="43"/>
      <c r="G55" s="43"/>
    </row>
    <row r="56" spans="2:7">
      <c r="C56" s="41" t="s">
        <v>227</v>
      </c>
      <c r="D56" s="41"/>
      <c r="E56" s="41"/>
      <c r="F56" s="41"/>
      <c r="G56" s="41"/>
    </row>
    <row r="57" spans="2:7">
      <c r="C57" s="43" t="s">
        <v>1086</v>
      </c>
      <c r="D57" s="43"/>
      <c r="E57" s="43"/>
      <c r="F57" s="43"/>
      <c r="G57" s="43"/>
    </row>
    <row r="58" spans="2:7">
      <c r="C58" s="40" t="s">
        <v>220</v>
      </c>
      <c r="D58" s="40"/>
      <c r="E58" s="40"/>
      <c r="F58" s="40"/>
      <c r="G58" s="40"/>
    </row>
    <row r="59" spans="2:7">
      <c r="C59" s="41" t="s">
        <v>277</v>
      </c>
      <c r="D59" s="41"/>
      <c r="E59" s="41"/>
      <c r="F59" s="41"/>
      <c r="G59" s="41"/>
    </row>
    <row r="60" spans="2:7">
      <c r="C60" s="44" t="s">
        <v>278</v>
      </c>
      <c r="D60" s="44"/>
      <c r="E60" s="44"/>
      <c r="F60" s="44"/>
      <c r="G60" s="44"/>
    </row>
    <row r="61" spans="2:7">
      <c r="C61" s="43" t="s">
        <v>279</v>
      </c>
      <c r="D61" s="43"/>
      <c r="E61" s="43"/>
      <c r="F61" s="43"/>
      <c r="G61" s="43"/>
    </row>
    <row r="63" spans="2:7">
      <c r="B63" s="25">
        <v>7</v>
      </c>
      <c r="C63" s="25" t="s">
        <v>221</v>
      </c>
    </row>
    <row r="64" spans="2:7">
      <c r="C64" s="41" t="s">
        <v>1087</v>
      </c>
      <c r="D64" s="41"/>
      <c r="E64" s="41"/>
      <c r="F64" s="41"/>
      <c r="G64" s="41"/>
    </row>
    <row r="65" spans="2:7">
      <c r="C65" s="43" t="s">
        <v>280</v>
      </c>
      <c r="D65" s="43"/>
      <c r="E65" s="43"/>
      <c r="F65" s="43"/>
      <c r="G65" s="43"/>
    </row>
    <row r="66" spans="2:7" s="35" customFormat="1" ht="29.25" customHeight="1">
      <c r="C66" s="609" t="s">
        <v>1179</v>
      </c>
      <c r="D66" s="609"/>
      <c r="E66" s="609"/>
      <c r="F66" s="609"/>
      <c r="G66" s="609"/>
    </row>
    <row r="67" spans="2:7">
      <c r="C67" s="43" t="s">
        <v>281</v>
      </c>
      <c r="D67" s="43"/>
      <c r="E67" s="43"/>
      <c r="F67" s="43"/>
      <c r="G67" s="43"/>
    </row>
    <row r="69" spans="2:7">
      <c r="B69" s="36" t="s">
        <v>222</v>
      </c>
      <c r="C69" s="25" t="s">
        <v>223</v>
      </c>
    </row>
    <row r="70" spans="2:7">
      <c r="C70" s="40" t="s">
        <v>252</v>
      </c>
      <c r="D70" s="40"/>
      <c r="E70" s="40"/>
      <c r="F70" s="40"/>
      <c r="G70" s="40"/>
    </row>
    <row r="71" spans="2:7">
      <c r="C71" s="40" t="s">
        <v>282</v>
      </c>
      <c r="D71" s="40"/>
      <c r="E71" s="40"/>
      <c r="F71" s="40"/>
      <c r="G71" s="40"/>
    </row>
    <row r="72" spans="2:7">
      <c r="C72" s="610" t="s">
        <v>283</v>
      </c>
      <c r="D72" s="610"/>
      <c r="E72" s="610"/>
      <c r="F72" s="610"/>
      <c r="G72" s="610"/>
    </row>
    <row r="73" spans="2:7">
      <c r="C73" s="41" t="s">
        <v>284</v>
      </c>
      <c r="D73" s="41"/>
      <c r="E73" s="41"/>
      <c r="F73" s="41"/>
      <c r="G73" s="41"/>
    </row>
    <row r="74" spans="2:7">
      <c r="C74" s="43" t="s">
        <v>285</v>
      </c>
      <c r="D74" s="43"/>
      <c r="E74" s="43"/>
      <c r="F74" s="43"/>
      <c r="G74" s="43"/>
    </row>
  </sheetData>
  <sheetProtection sheet="1" objects="1" scenarios="1" selectLockedCells="1" selectUnlockedCells="1"/>
  <mergeCells count="25">
    <mergeCell ref="C51:G51"/>
    <mergeCell ref="C66:G66"/>
    <mergeCell ref="C72:G72"/>
    <mergeCell ref="E33:G33"/>
    <mergeCell ref="E34:G34"/>
    <mergeCell ref="E36:G36"/>
    <mergeCell ref="C50:G50"/>
    <mergeCell ref="E35:G35"/>
    <mergeCell ref="C52:G52"/>
    <mergeCell ref="E30:G30"/>
    <mergeCell ref="E32:G32"/>
    <mergeCell ref="B6:G6"/>
    <mergeCell ref="B19:G19"/>
    <mergeCell ref="C27:G27"/>
    <mergeCell ref="E20:G20"/>
    <mergeCell ref="E22:G22"/>
    <mergeCell ref="E23:G23"/>
    <mergeCell ref="E24:G24"/>
    <mergeCell ref="E31:G31"/>
    <mergeCell ref="C21:G21"/>
    <mergeCell ref="B4:G4"/>
    <mergeCell ref="B8:G8"/>
    <mergeCell ref="E25:G25"/>
    <mergeCell ref="E28:G28"/>
    <mergeCell ref="E29:G29"/>
  </mergeCells>
  <phoneticPr fontId="2"/>
  <pageMargins left="0.70866141732283472" right="0.51181102362204722" top="0.74803149606299213" bottom="0.74803149606299213" header="0.31496062992125984" footer="0.31496062992125984"/>
  <pageSetup paperSize="9" orientation="portrait"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79998168889431442"/>
  </sheetPr>
  <dimension ref="A1:AX797"/>
  <sheetViews>
    <sheetView showGridLines="0" showZeros="0" zoomScaleNormal="100" zoomScaleSheetLayoutView="100" workbookViewId="0">
      <pane xSplit="3" topLeftCell="D1" activePane="topRight" state="frozen"/>
      <selection pane="topRight" sqref="A1:XFD1048576"/>
    </sheetView>
  </sheetViews>
  <sheetFormatPr defaultColWidth="9" defaultRowHeight="13.5"/>
  <cols>
    <col min="1" max="1" width="2.25" style="64" bestFit="1" customWidth="1"/>
    <col min="2" max="2" width="4.5" style="111" customWidth="1"/>
    <col min="3" max="6" width="9.625" style="2" customWidth="1"/>
    <col min="7" max="7" width="6.625" style="2" customWidth="1"/>
    <col min="8" max="9" width="11.625" style="2" customWidth="1"/>
    <col min="10" max="10" width="8.5" style="2" customWidth="1"/>
    <col min="11" max="11" width="2.125" style="2" customWidth="1"/>
    <col min="12" max="12" width="2.5" style="2" customWidth="1"/>
    <col min="13" max="13" width="6.625" style="2" customWidth="1"/>
    <col min="14" max="15" width="3.75" style="2" customWidth="1"/>
    <col min="16" max="16" width="6.625" style="101" customWidth="1"/>
    <col min="17" max="17" width="4.375" style="2" customWidth="1"/>
    <col min="18" max="18" width="8.625" style="2" customWidth="1"/>
    <col min="19" max="20" width="4.625" style="2" customWidth="1"/>
    <col min="21" max="21" width="8.625" style="2" customWidth="1"/>
    <col min="22" max="23" width="4.625" style="2" customWidth="1"/>
    <col min="24" max="24" width="8.625" style="2" customWidth="1"/>
    <col min="25" max="25" width="4.625" style="2" customWidth="1"/>
    <col min="26" max="26" width="6.625" style="101" customWidth="1"/>
    <col min="27" max="27" width="4.375" style="2" customWidth="1"/>
    <col min="28" max="28" width="8.625" style="2" customWidth="1"/>
    <col min="29" max="30" width="4.625" style="2" customWidth="1"/>
    <col min="31" max="31" width="8.625" style="2" customWidth="1"/>
    <col min="32" max="33" width="4.625" style="2" customWidth="1"/>
    <col min="34" max="34" width="8.625" style="2" customWidth="1"/>
    <col min="35" max="35" width="4.625" style="2" customWidth="1"/>
    <col min="36" max="36" width="3.125" style="2" customWidth="1"/>
    <col min="37" max="37" width="10.875" style="6" hidden="1" customWidth="1"/>
    <col min="38" max="39" width="16.375" style="2" hidden="1" customWidth="1"/>
    <col min="40" max="40" width="14.125" style="2" hidden="1" customWidth="1"/>
    <col min="41" max="41" width="2.875" style="2" hidden="1" customWidth="1"/>
    <col min="42" max="42" width="2.375" style="6" hidden="1" customWidth="1"/>
    <col min="43" max="43" width="6" style="6" hidden="1" customWidth="1"/>
    <col min="44" max="44" width="7" style="6" hidden="1" customWidth="1"/>
    <col min="45" max="45" width="2.375" style="6" hidden="1" customWidth="1"/>
    <col min="46" max="46" width="6" style="6" hidden="1" customWidth="1"/>
    <col min="47" max="47" width="7" style="6" hidden="1" customWidth="1"/>
    <col min="48" max="48" width="5.375" style="14" hidden="1" customWidth="1"/>
    <col min="49" max="49" width="9" style="10"/>
    <col min="50" max="50" width="93.625" style="10" customWidth="1"/>
    <col min="51" max="16384" width="9" style="2"/>
  </cols>
  <sheetData>
    <row r="1" spans="1:50" ht="9" customHeight="1">
      <c r="A1" s="91"/>
      <c r="B1" s="91"/>
      <c r="C1" s="91"/>
      <c r="D1" s="91"/>
      <c r="E1" s="91"/>
      <c r="F1" s="91"/>
      <c r="G1" s="91"/>
      <c r="H1" s="91"/>
      <c r="I1" s="91"/>
      <c r="J1" s="91"/>
      <c r="K1" s="91"/>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8"/>
      <c r="AQ1" s="238"/>
      <c r="AR1" s="238"/>
      <c r="AS1" s="238"/>
      <c r="AT1" s="238"/>
      <c r="AU1" s="238"/>
      <c r="AV1" s="257"/>
      <c r="AW1" s="239"/>
      <c r="AX1" s="239"/>
    </row>
    <row r="2" spans="1:50" ht="18.75">
      <c r="A2" s="92"/>
      <c r="B2" s="564"/>
      <c r="C2" s="196"/>
      <c r="D2" s="449" t="s">
        <v>1127</v>
      </c>
      <c r="E2" s="619" t="s">
        <v>1130</v>
      </c>
      <c r="F2" s="619"/>
      <c r="G2" s="619"/>
      <c r="H2" s="619"/>
      <c r="I2" s="619"/>
      <c r="J2" s="619"/>
      <c r="K2" s="245"/>
      <c r="L2" s="557" t="s">
        <v>1203</v>
      </c>
      <c r="M2" s="418" t="s">
        <v>1151</v>
      </c>
      <c r="N2" s="423"/>
      <c r="O2" s="423"/>
      <c r="P2" s="424"/>
      <c r="Q2" s="425"/>
      <c r="R2" s="425"/>
      <c r="S2" s="425"/>
      <c r="T2" s="425"/>
      <c r="U2" s="426"/>
      <c r="V2" s="233"/>
      <c r="W2" s="233"/>
      <c r="X2" s="234"/>
      <c r="Y2" s="234"/>
      <c r="Z2" s="374"/>
      <c r="AA2" s="234"/>
      <c r="AB2" s="234"/>
      <c r="AC2" s="234"/>
      <c r="AD2" s="234"/>
      <c r="AE2" s="234"/>
      <c r="AF2" s="234"/>
      <c r="AG2" s="234"/>
      <c r="AH2" s="234"/>
      <c r="AI2" s="234"/>
      <c r="AJ2" s="255"/>
      <c r="AK2" s="262"/>
      <c r="AL2" s="239"/>
      <c r="AM2" s="263"/>
      <c r="AN2" s="239"/>
      <c r="AO2" s="239"/>
      <c r="AP2" s="238"/>
      <c r="AQ2" s="238"/>
      <c r="AR2" s="238"/>
      <c r="AS2" s="238"/>
      <c r="AT2" s="238"/>
      <c r="AU2" s="238"/>
      <c r="AV2" s="257"/>
      <c r="AW2" s="239"/>
      <c r="AX2" s="239"/>
    </row>
    <row r="3" spans="1:50" s="57" customFormat="1" ht="3" customHeight="1">
      <c r="A3" s="93"/>
      <c r="K3" s="246"/>
      <c r="L3" s="235"/>
      <c r="M3" s="235"/>
      <c r="N3" s="235"/>
      <c r="O3" s="235"/>
      <c r="P3" s="368"/>
      <c r="Q3" s="235"/>
      <c r="R3" s="235"/>
      <c r="S3" s="235"/>
      <c r="T3" s="235"/>
      <c r="U3" s="235"/>
      <c r="V3" s="235"/>
      <c r="W3" s="235"/>
      <c r="X3" s="235"/>
      <c r="Y3" s="235"/>
      <c r="Z3" s="368"/>
      <c r="AA3" s="235"/>
      <c r="AB3" s="235"/>
      <c r="AC3" s="235"/>
      <c r="AD3" s="235"/>
      <c r="AE3" s="235"/>
      <c r="AF3" s="235"/>
      <c r="AG3" s="235"/>
      <c r="AH3" s="235"/>
      <c r="AI3" s="235"/>
      <c r="AJ3" s="255"/>
      <c r="AK3" s="264"/>
      <c r="AL3" s="265"/>
      <c r="AM3" s="266"/>
      <c r="AN3" s="265"/>
      <c r="AO3" s="265"/>
      <c r="AP3" s="267"/>
      <c r="AQ3" s="267"/>
      <c r="AR3" s="267"/>
      <c r="AS3" s="267"/>
      <c r="AT3" s="267"/>
      <c r="AU3" s="267"/>
      <c r="AV3" s="268"/>
      <c r="AW3" s="265"/>
      <c r="AX3" s="265"/>
    </row>
    <row r="4" spans="1:50" s="3" customFormat="1" ht="9.9499999999999993" customHeight="1">
      <c r="A4" s="92"/>
      <c r="B4" s="620" t="s">
        <v>1001</v>
      </c>
      <c r="C4" s="621"/>
      <c r="D4" s="621"/>
      <c r="E4" s="622"/>
      <c r="F4" s="575" t="s">
        <v>105</v>
      </c>
      <c r="G4" s="100"/>
      <c r="H4" s="100"/>
      <c r="I4" s="100"/>
      <c r="J4" s="100"/>
      <c r="K4" s="246"/>
      <c r="L4" s="235"/>
      <c r="M4" s="311"/>
      <c r="N4" s="235"/>
      <c r="O4" s="235"/>
      <c r="P4" s="368"/>
      <c r="Q4" s="236"/>
      <c r="R4" s="236"/>
      <c r="S4" s="236"/>
      <c r="T4" s="236"/>
      <c r="U4" s="236"/>
      <c r="V4" s="236"/>
      <c r="W4" s="236"/>
      <c r="X4" s="236"/>
      <c r="Y4" s="236"/>
      <c r="Z4" s="375"/>
      <c r="AA4" s="236"/>
      <c r="AB4" s="236"/>
      <c r="AC4" s="236"/>
      <c r="AD4" s="236"/>
      <c r="AE4" s="236"/>
      <c r="AF4" s="236"/>
      <c r="AG4" s="236"/>
      <c r="AH4" s="236"/>
      <c r="AI4" s="236"/>
      <c r="AJ4" s="255"/>
      <c r="AK4" s="269"/>
      <c r="AL4" s="236"/>
      <c r="AM4" s="236"/>
      <c r="AN4" s="236"/>
      <c r="AO4" s="236"/>
      <c r="AP4" s="269"/>
      <c r="AQ4" s="269"/>
      <c r="AR4" s="269"/>
      <c r="AS4" s="269"/>
      <c r="AT4" s="269"/>
      <c r="AU4" s="269"/>
      <c r="AV4" s="256"/>
      <c r="AW4" s="236"/>
      <c r="AX4" s="236"/>
    </row>
    <row r="5" spans="1:50" s="3" customFormat="1" ht="15.95" customHeight="1">
      <c r="A5" s="92"/>
      <c r="B5" s="623" t="s">
        <v>1204</v>
      </c>
      <c r="C5" s="624"/>
      <c r="D5" s="625"/>
      <c r="E5" s="187" t="s">
        <v>8</v>
      </c>
      <c r="F5" s="186" t="s">
        <v>1205</v>
      </c>
      <c r="H5" s="185" t="s">
        <v>1131</v>
      </c>
      <c r="I5" s="626" t="s">
        <v>1206</v>
      </c>
      <c r="J5" s="627"/>
      <c r="K5" s="246"/>
      <c r="L5" s="235"/>
      <c r="M5" s="418" t="s">
        <v>1152</v>
      </c>
      <c r="N5" s="419"/>
      <c r="O5" s="419"/>
      <c r="P5" s="420"/>
      <c r="Q5" s="421"/>
      <c r="R5" s="421"/>
      <c r="S5" s="421"/>
      <c r="T5" s="421"/>
      <c r="U5" s="421"/>
      <c r="V5" s="422"/>
      <c r="W5" s="235"/>
      <c r="X5" s="235"/>
      <c r="Y5" s="235"/>
      <c r="Z5" s="368"/>
      <c r="AA5" s="235"/>
      <c r="AB5" s="235"/>
      <c r="AC5" s="236"/>
      <c r="AD5" s="236"/>
      <c r="AE5" s="236"/>
      <c r="AF5" s="236"/>
      <c r="AG5" s="236"/>
      <c r="AH5" s="236"/>
      <c r="AI5" s="236"/>
      <c r="AJ5" s="255"/>
      <c r="AK5" s="256"/>
      <c r="AL5" s="270"/>
      <c r="AM5" s="270"/>
      <c r="AN5" s="236"/>
      <c r="AO5" s="236"/>
      <c r="AP5" s="269"/>
      <c r="AQ5" s="269"/>
      <c r="AR5" s="269"/>
      <c r="AS5" s="269"/>
      <c r="AT5" s="269"/>
      <c r="AU5" s="269"/>
      <c r="AV5" s="256"/>
      <c r="AW5" s="236"/>
      <c r="AX5" s="236"/>
    </row>
    <row r="6" spans="1:50" s="3" customFormat="1" ht="15.95" customHeight="1">
      <c r="A6" s="92"/>
      <c r="B6" s="628" t="s">
        <v>977</v>
      </c>
      <c r="C6" s="629"/>
      <c r="D6" s="574" t="s">
        <v>6</v>
      </c>
      <c r="E6" s="630" t="s">
        <v>64</v>
      </c>
      <c r="F6" s="631"/>
      <c r="H6" s="185" t="s">
        <v>1132</v>
      </c>
      <c r="I6" s="632" t="s">
        <v>242</v>
      </c>
      <c r="J6" s="633"/>
      <c r="K6" s="246"/>
      <c r="L6" s="235"/>
      <c r="M6" s="312" t="s">
        <v>1207</v>
      </c>
      <c r="N6" s="235"/>
      <c r="O6" s="235"/>
      <c r="P6" s="368"/>
      <c r="Q6" s="427" t="s">
        <v>1171</v>
      </c>
      <c r="R6" s="237"/>
      <c r="S6" s="237"/>
      <c r="T6" s="237"/>
      <c r="U6" s="237"/>
      <c r="V6" s="237"/>
      <c r="W6" s="236"/>
      <c r="X6" s="236"/>
      <c r="Y6" s="236"/>
      <c r="Z6" s="375"/>
      <c r="AA6" s="236"/>
      <c r="AB6" s="236"/>
      <c r="AC6" s="237"/>
      <c r="AD6" s="237"/>
      <c r="AE6" s="237"/>
      <c r="AF6" s="237"/>
      <c r="AG6" s="237"/>
      <c r="AH6" s="237"/>
      <c r="AI6" s="237"/>
      <c r="AJ6" s="256"/>
      <c r="AK6" s="256"/>
      <c r="AL6" s="256"/>
      <c r="AM6" s="256"/>
      <c r="AN6" s="236"/>
      <c r="AO6" s="236"/>
      <c r="AP6" s="269"/>
      <c r="AQ6" s="269"/>
      <c r="AR6" s="269"/>
      <c r="AS6" s="269"/>
      <c r="AT6" s="269"/>
      <c r="AU6" s="269"/>
      <c r="AV6" s="256"/>
      <c r="AW6" s="236"/>
      <c r="AX6" s="236"/>
    </row>
    <row r="7" spans="1:50" ht="15.95" customHeight="1">
      <c r="A7" s="174"/>
      <c r="B7" s="634" t="s">
        <v>1208</v>
      </c>
      <c r="C7" s="635"/>
      <c r="D7" s="310" t="s">
        <v>1209</v>
      </c>
      <c r="E7" s="636" t="s">
        <v>1210</v>
      </c>
      <c r="F7" s="637"/>
      <c r="G7" s="3"/>
      <c r="H7" s="195" t="s">
        <v>1133</v>
      </c>
      <c r="I7" s="638" t="s">
        <v>1211</v>
      </c>
      <c r="J7" s="639"/>
      <c r="K7" s="174"/>
      <c r="L7" s="238"/>
      <c r="M7" s="238"/>
      <c r="N7" s="238"/>
      <c r="O7" s="238"/>
      <c r="P7" s="368"/>
      <c r="Q7" s="640" t="s">
        <v>1135</v>
      </c>
      <c r="R7" s="640"/>
      <c r="S7" s="640"/>
      <c r="T7" s="640"/>
      <c r="U7" s="640"/>
      <c r="V7" s="640"/>
      <c r="W7" s="640"/>
      <c r="X7" s="640"/>
      <c r="Y7" s="576"/>
      <c r="Z7" s="376"/>
      <c r="AA7" s="640" t="s">
        <v>1136</v>
      </c>
      <c r="AB7" s="640"/>
      <c r="AC7" s="640"/>
      <c r="AD7" s="640"/>
      <c r="AE7" s="640"/>
      <c r="AF7" s="640"/>
      <c r="AG7" s="640"/>
      <c r="AH7" s="640"/>
      <c r="AI7" s="576"/>
      <c r="AJ7" s="257"/>
      <c r="AK7" s="257"/>
      <c r="AL7" s="257"/>
      <c r="AM7" s="257"/>
      <c r="AN7" s="239"/>
      <c r="AO7" s="239"/>
      <c r="AP7" s="238"/>
      <c r="AQ7" s="238"/>
      <c r="AR7" s="238"/>
      <c r="AS7" s="238"/>
      <c r="AT7" s="238"/>
      <c r="AU7" s="238"/>
      <c r="AV7" s="257"/>
      <c r="AW7" s="239"/>
      <c r="AX7" s="239"/>
    </row>
    <row r="8" spans="1:50" ht="5.25" customHeight="1">
      <c r="A8" s="10"/>
      <c r="B8" s="2"/>
      <c r="K8" s="10"/>
      <c r="L8" s="239"/>
      <c r="M8" s="239"/>
      <c r="N8" s="239"/>
      <c r="O8" s="239"/>
      <c r="P8" s="379"/>
      <c r="Q8" s="640"/>
      <c r="R8" s="640"/>
      <c r="S8" s="640"/>
      <c r="T8" s="640"/>
      <c r="U8" s="640"/>
      <c r="V8" s="640"/>
      <c r="W8" s="640"/>
      <c r="X8" s="640"/>
      <c r="Y8" s="576"/>
      <c r="Z8" s="377"/>
      <c r="AA8" s="640"/>
      <c r="AB8" s="640"/>
      <c r="AC8" s="640"/>
      <c r="AD8" s="640"/>
      <c r="AE8" s="640"/>
      <c r="AF8" s="640"/>
      <c r="AG8" s="640"/>
      <c r="AH8" s="640"/>
      <c r="AI8" s="576"/>
      <c r="AJ8" s="258"/>
      <c r="AK8" s="271"/>
      <c r="AL8" s="258"/>
      <c r="AM8" s="258"/>
      <c r="AN8" s="258"/>
      <c r="AO8" s="258"/>
      <c r="AP8" s="261"/>
      <c r="AQ8" s="261"/>
      <c r="AR8" s="261"/>
      <c r="AS8" s="261"/>
      <c r="AT8" s="261"/>
      <c r="AU8" s="261"/>
      <c r="AV8" s="261"/>
      <c r="AW8" s="239"/>
      <c r="AX8" s="239"/>
    </row>
    <row r="9" spans="1:50" s="6" customFormat="1" ht="14.25">
      <c r="A9" s="92"/>
      <c r="B9" s="200" t="s">
        <v>52</v>
      </c>
      <c r="C9" s="192"/>
      <c r="D9" s="193"/>
      <c r="E9" s="2"/>
      <c r="F9" s="2"/>
      <c r="G9" s="2"/>
      <c r="H9" s="2"/>
      <c r="I9" s="2"/>
      <c r="J9" s="2"/>
      <c r="K9" s="10"/>
      <c r="L9" s="239"/>
      <c r="M9" s="656" t="s">
        <v>971</v>
      </c>
      <c r="N9" s="657"/>
      <c r="O9" s="658"/>
      <c r="P9" s="415"/>
      <c r="Q9" s="659" t="s">
        <v>9</v>
      </c>
      <c r="R9" s="641" t="s">
        <v>962</v>
      </c>
      <c r="S9" s="642"/>
      <c r="T9" s="643"/>
      <c r="U9" s="641" t="s">
        <v>963</v>
      </c>
      <c r="V9" s="642"/>
      <c r="W9" s="642"/>
      <c r="X9" s="644" t="s">
        <v>10</v>
      </c>
      <c r="Y9" s="644"/>
      <c r="Z9" s="416"/>
      <c r="AA9" s="659" t="s">
        <v>9</v>
      </c>
      <c r="AB9" s="641" t="s">
        <v>962</v>
      </c>
      <c r="AC9" s="642"/>
      <c r="AD9" s="643"/>
      <c r="AE9" s="641" t="s">
        <v>963</v>
      </c>
      <c r="AF9" s="642"/>
      <c r="AG9" s="642"/>
      <c r="AH9" s="644" t="s">
        <v>10</v>
      </c>
      <c r="AI9" s="644"/>
      <c r="AJ9" s="259"/>
      <c r="AK9" s="259" t="s">
        <v>1176</v>
      </c>
      <c r="AL9" s="259"/>
      <c r="AM9" s="259"/>
      <c r="AN9" s="272"/>
      <c r="AO9" s="272"/>
      <c r="AP9" s="273" t="s">
        <v>1172</v>
      </c>
      <c r="AQ9" s="271"/>
      <c r="AR9" s="271"/>
      <c r="AS9" s="273" t="s">
        <v>1173</v>
      </c>
      <c r="AT9" s="271"/>
      <c r="AU9" s="271"/>
      <c r="AV9" s="261"/>
      <c r="AW9" s="238"/>
      <c r="AX9" s="238"/>
    </row>
    <row r="10" spans="1:50" s="6" customFormat="1" ht="12" customHeight="1">
      <c r="A10" s="92"/>
      <c r="B10" s="563" t="s">
        <v>1212</v>
      </c>
      <c r="C10" s="188" t="s">
        <v>965</v>
      </c>
      <c r="D10" s="189" t="s">
        <v>964</v>
      </c>
      <c r="E10" s="190" t="s">
        <v>1128</v>
      </c>
      <c r="F10" s="103" t="s">
        <v>1129</v>
      </c>
      <c r="G10" s="191" t="s">
        <v>106</v>
      </c>
      <c r="H10" s="364" t="s">
        <v>968</v>
      </c>
      <c r="I10" s="365" t="s">
        <v>969</v>
      </c>
      <c r="J10" s="366" t="s">
        <v>1213</v>
      </c>
      <c r="K10" s="10"/>
      <c r="L10" s="239"/>
      <c r="M10" s="275" t="s">
        <v>970</v>
      </c>
      <c r="N10" s="276" t="s">
        <v>966</v>
      </c>
      <c r="O10" s="277" t="s">
        <v>967</v>
      </c>
      <c r="P10" s="415"/>
      <c r="Q10" s="660"/>
      <c r="R10" s="281" t="s">
        <v>10</v>
      </c>
      <c r="S10" s="282" t="s">
        <v>11</v>
      </c>
      <c r="T10" s="283" t="s">
        <v>1214</v>
      </c>
      <c r="U10" s="281" t="s">
        <v>10</v>
      </c>
      <c r="V10" s="284" t="s">
        <v>11</v>
      </c>
      <c r="W10" s="334" t="s">
        <v>1215</v>
      </c>
      <c r="X10" s="330" t="s">
        <v>1025</v>
      </c>
      <c r="Y10" s="331" t="s">
        <v>11</v>
      </c>
      <c r="Z10" s="416"/>
      <c r="AA10" s="660"/>
      <c r="AB10" s="281" t="s">
        <v>10</v>
      </c>
      <c r="AC10" s="282" t="s">
        <v>11</v>
      </c>
      <c r="AD10" s="283" t="s">
        <v>1215</v>
      </c>
      <c r="AE10" s="281" t="s">
        <v>10</v>
      </c>
      <c r="AF10" s="284" t="s">
        <v>11</v>
      </c>
      <c r="AG10" s="334" t="s">
        <v>1216</v>
      </c>
      <c r="AH10" s="330" t="s">
        <v>1025</v>
      </c>
      <c r="AI10" s="331" t="s">
        <v>11</v>
      </c>
      <c r="AJ10" s="259"/>
      <c r="AK10" s="4" t="s">
        <v>1023</v>
      </c>
      <c r="AL10" s="4" t="s">
        <v>1022</v>
      </c>
      <c r="AM10" s="4" t="s">
        <v>1024</v>
      </c>
      <c r="AN10" s="5" t="s">
        <v>1217</v>
      </c>
      <c r="AO10" s="272"/>
      <c r="AP10" s="393"/>
      <c r="AQ10" s="394" t="s">
        <v>13</v>
      </c>
      <c r="AR10" s="395" t="s">
        <v>14</v>
      </c>
      <c r="AS10" s="393"/>
      <c r="AT10" s="394" t="s">
        <v>13</v>
      </c>
      <c r="AU10" s="395" t="s">
        <v>14</v>
      </c>
      <c r="AV10" s="261"/>
      <c r="AW10" s="238"/>
      <c r="AX10" s="238"/>
    </row>
    <row r="11" spans="1:50" ht="15.95" customHeight="1">
      <c r="A11" s="94">
        <f>IF(C11="","",COUNTA($G$11:G11))</f>
        <v>1</v>
      </c>
      <c r="B11" s="176">
        <v>1</v>
      </c>
      <c r="C11" s="13" t="s">
        <v>1218</v>
      </c>
      <c r="D11" s="13" t="s">
        <v>1219</v>
      </c>
      <c r="E11" s="194" t="s">
        <v>1220</v>
      </c>
      <c r="F11" s="362" t="s">
        <v>1221</v>
      </c>
      <c r="G11" s="177">
        <v>2</v>
      </c>
      <c r="H11" s="184" t="s">
        <v>0</v>
      </c>
      <c r="I11" s="367" t="s">
        <v>31</v>
      </c>
      <c r="J11" s="178" t="s">
        <v>228</v>
      </c>
      <c r="K11" s="10"/>
      <c r="L11" s="239"/>
      <c r="M11" s="402">
        <v>2011</v>
      </c>
      <c r="N11" s="403">
        <v>2</v>
      </c>
      <c r="O11" s="404">
        <v>6</v>
      </c>
      <c r="P11" s="450" t="str">
        <f>H11</f>
        <v>１００Ｍ</v>
      </c>
      <c r="Q11" s="285" t="s">
        <v>19</v>
      </c>
      <c r="R11" s="319" t="s">
        <v>1222</v>
      </c>
      <c r="S11" s="320">
        <v>0.2</v>
      </c>
      <c r="T11" s="321" t="s">
        <v>21</v>
      </c>
      <c r="U11" s="322" t="s">
        <v>1223</v>
      </c>
      <c r="V11" s="320">
        <v>0.5</v>
      </c>
      <c r="W11" s="323" t="s">
        <v>20</v>
      </c>
      <c r="X11" s="428" t="str">
        <f t="shared" ref="X11:X30" si="0">IF(H11="","",IF(R11="",U11,IF(U11="",R11,IF(AP11="T",AQ11,AR11))))</f>
        <v>10.82</v>
      </c>
      <c r="Y11" s="429">
        <f>IF(OR(H11="１００Ｍ",H11="２００Ｍ",H11="１１０ＭＨ",H11="１００ＭＨ",H11="走幅跳"),(IF(X11=R11,S11,V11)),"")</f>
        <v>0.5</v>
      </c>
      <c r="Z11" s="452" t="str">
        <f t="shared" ref="Z11:Z30" si="1">I11</f>
        <v>走高跳</v>
      </c>
      <c r="AA11" s="285" t="s">
        <v>22</v>
      </c>
      <c r="AB11" s="319" t="s">
        <v>1224</v>
      </c>
      <c r="AC11" s="320"/>
      <c r="AD11" s="321" t="s">
        <v>1225</v>
      </c>
      <c r="AE11" s="322" t="s">
        <v>1226</v>
      </c>
      <c r="AF11" s="320"/>
      <c r="AG11" s="323" t="s">
        <v>1225</v>
      </c>
      <c r="AH11" s="428" t="str">
        <f t="shared" ref="AH11:AH30" si="2">IF(I11="","",IF(AB11="",AE11,IF(AE11="",AB11,IF(AS11="T",AT11,AU11))))</f>
        <v>1m43</v>
      </c>
      <c r="AI11" s="429" t="str">
        <f>IF(OR(I11="１００Ｍ",I11="２００Ｍ",I11="１１０ＭＨ",I11="１００ＭＨ",I11="走幅跳"),(IF(AH11=AB11,AC11,AF11)),"")</f>
        <v/>
      </c>
      <c r="AJ11" s="260"/>
      <c r="AK11" s="408" t="str">
        <f>C11&amp;"　"&amp;D11</f>
        <v>北斗　一郎</v>
      </c>
      <c r="AL11" s="12" t="str">
        <f t="shared" ref="AL11:AM30" si="3">IFERROR(VLOOKUP(H11,$H$81:$I$93,2,0),"")</f>
        <v>中学男子100m</v>
      </c>
      <c r="AM11" s="12" t="str">
        <f t="shared" si="3"/>
        <v>中学男子走高跳</v>
      </c>
      <c r="AN11" s="409" t="str">
        <f t="shared" ref="AN11:AN30" si="4">IF(J11="","",$I$110)</f>
        <v>中学男子4X100mR</v>
      </c>
      <c r="AO11" s="272"/>
      <c r="AP11" s="396" t="str">
        <f t="shared" ref="AP11:AP30" si="5">IF(H11="","",IF(OR(H11=$H$81,H11=$H$82,H11=$H$83,H11=$H$84,H11=$H$85,H11=$H$86,H11=$H$87),"T","F"))</f>
        <v>T</v>
      </c>
      <c r="AQ11" s="7" t="str">
        <f t="shared" ref="AQ11:AQ30" si="6">IF(R11&gt;U11,U11,R11)</f>
        <v>10.82</v>
      </c>
      <c r="AR11" s="397" t="str">
        <f t="shared" ref="AR11:AR30" si="7">IF(R11&gt;U11,R11,U11)</f>
        <v>11.11</v>
      </c>
      <c r="AS11" s="396" t="str">
        <f t="shared" ref="AS11:AS30" si="8">IF(I11="","",IF(OR(I11=$H$81,I11=$H$82,I11=$H$83,I11=$H$84,I11=$H$85,I11=$H$86,I11=$H$87),"T","F"))</f>
        <v>F</v>
      </c>
      <c r="AT11" s="7" t="str">
        <f>IF(AB11&gt;AE11,AE11,AB11)</f>
        <v>1m25</v>
      </c>
      <c r="AU11" s="397" t="str">
        <f>IF(AB11&gt;AE11,AB11,AE11)</f>
        <v>1m43</v>
      </c>
      <c r="AV11" s="261"/>
      <c r="AW11" s="239"/>
      <c r="AX11" s="239"/>
    </row>
    <row r="12" spans="1:50" ht="15.95" customHeight="1">
      <c r="A12" s="94">
        <f>IF(C12="","",COUNTA($G$11:G12))</f>
        <v>2</v>
      </c>
      <c r="B12" s="176">
        <v>2</v>
      </c>
      <c r="C12" s="179" t="s">
        <v>1227</v>
      </c>
      <c r="D12" s="179" t="s">
        <v>1228</v>
      </c>
      <c r="E12" s="181" t="s">
        <v>1229</v>
      </c>
      <c r="F12" s="182" t="s">
        <v>1230</v>
      </c>
      <c r="G12" s="177">
        <v>3</v>
      </c>
      <c r="H12" s="184" t="s">
        <v>229</v>
      </c>
      <c r="I12" s="367" t="s">
        <v>2</v>
      </c>
      <c r="J12" s="178" t="s">
        <v>228</v>
      </c>
      <c r="K12" s="10"/>
      <c r="L12" s="239"/>
      <c r="M12" s="402">
        <v>2009</v>
      </c>
      <c r="N12" s="403">
        <v>12</v>
      </c>
      <c r="O12" s="404">
        <v>5</v>
      </c>
      <c r="P12" s="450" t="str">
        <f t="shared" ref="P12:P30" si="9">H12</f>
        <v>３０００Ｍ</v>
      </c>
      <c r="Q12" s="285" t="s">
        <v>19</v>
      </c>
      <c r="R12" s="319" t="s">
        <v>1231</v>
      </c>
      <c r="S12" s="324"/>
      <c r="T12" s="321" t="s">
        <v>20</v>
      </c>
      <c r="U12" s="322" t="s">
        <v>1232</v>
      </c>
      <c r="V12" s="324"/>
      <c r="W12" s="323" t="s">
        <v>23</v>
      </c>
      <c r="X12" s="428" t="str">
        <f t="shared" si="0"/>
        <v>09.55.62</v>
      </c>
      <c r="Y12" s="429" t="str">
        <f t="shared" ref="Y12:Y30" si="10">IF(OR(H12="１００Ｍ",H12="２００Ｍ",H12="１１０ＭＨ",H12="１００ＭＨ",H12="走幅跳"),(IF(X12=R12,S12,V12)),"")</f>
        <v/>
      </c>
      <c r="Z12" s="452" t="str">
        <f t="shared" si="1"/>
        <v>８００Ｍ</v>
      </c>
      <c r="AA12" s="285" t="s">
        <v>19</v>
      </c>
      <c r="AB12" s="319" t="s">
        <v>1233</v>
      </c>
      <c r="AC12" s="324"/>
      <c r="AD12" s="321" t="s">
        <v>20</v>
      </c>
      <c r="AE12" s="322" t="s">
        <v>1234</v>
      </c>
      <c r="AF12" s="324"/>
      <c r="AG12" s="323" t="s">
        <v>23</v>
      </c>
      <c r="AH12" s="428" t="str">
        <f t="shared" si="2"/>
        <v>2.01.02</v>
      </c>
      <c r="AI12" s="429" t="str">
        <f t="shared" ref="AI12:AI30" si="11">IF(OR(I12="１００Ｍ",I12="２００Ｍ",I12="１１０ＭＨ",I12="１００ＭＨ",I12="走幅跳"),(IF(AH12=AB12,AC12,AF12)),"")</f>
        <v/>
      </c>
      <c r="AJ12" s="260"/>
      <c r="AK12" s="408" t="str">
        <f t="shared" ref="AK12:AK30" si="12">C12&amp;"　"&amp;D12</f>
        <v>函館　太郎</v>
      </c>
      <c r="AL12" s="12" t="str">
        <f t="shared" si="3"/>
        <v>中学男子3000m</v>
      </c>
      <c r="AM12" s="12" t="str">
        <f t="shared" si="3"/>
        <v>中学男子800m</v>
      </c>
      <c r="AN12" s="409" t="str">
        <f t="shared" si="4"/>
        <v>中学男子4X100mR</v>
      </c>
      <c r="AO12" s="272"/>
      <c r="AP12" s="396" t="str">
        <f t="shared" si="5"/>
        <v>T</v>
      </c>
      <c r="AQ12" s="7" t="str">
        <f t="shared" si="6"/>
        <v>09.55.62</v>
      </c>
      <c r="AR12" s="397" t="str">
        <f t="shared" si="7"/>
        <v>10.06.01</v>
      </c>
      <c r="AS12" s="396" t="str">
        <f t="shared" si="8"/>
        <v>T</v>
      </c>
      <c r="AT12" s="7" t="str">
        <f t="shared" ref="AT12:AT30" si="13">IF(AB12&gt;AE12,AE12,AB12)</f>
        <v>2.01.02</v>
      </c>
      <c r="AU12" s="397" t="str">
        <f t="shared" ref="AU12:AU30" si="14">IF(AB12&gt;AE12,AB12,AE12)</f>
        <v>2.12.22</v>
      </c>
      <c r="AV12" s="261"/>
      <c r="AW12" s="239"/>
      <c r="AX12" s="239"/>
    </row>
    <row r="13" spans="1:50" ht="15.95" customHeight="1">
      <c r="A13" s="94">
        <f>IF(C13="","",COUNTA($G$11:G13))</f>
        <v>3</v>
      </c>
      <c r="B13" s="176">
        <v>3</v>
      </c>
      <c r="C13" s="179" t="s">
        <v>1235</v>
      </c>
      <c r="D13" s="13" t="s">
        <v>1236</v>
      </c>
      <c r="E13" s="194" t="s">
        <v>1237</v>
      </c>
      <c r="F13" s="362" t="s">
        <v>1238</v>
      </c>
      <c r="G13" s="177" t="s">
        <v>1239</v>
      </c>
      <c r="H13" s="184" t="s">
        <v>28</v>
      </c>
      <c r="I13" s="367"/>
      <c r="J13" s="178" t="s">
        <v>228</v>
      </c>
      <c r="K13" s="439"/>
      <c r="L13" s="251"/>
      <c r="M13" s="402">
        <v>2010</v>
      </c>
      <c r="N13" s="403">
        <v>6</v>
      </c>
      <c r="O13" s="404">
        <v>2</v>
      </c>
      <c r="P13" s="450" t="str">
        <f t="shared" si="9"/>
        <v>砲丸投</v>
      </c>
      <c r="Q13" s="285" t="s">
        <v>19</v>
      </c>
      <c r="R13" s="319" t="s">
        <v>1240</v>
      </c>
      <c r="S13" s="324"/>
      <c r="T13" s="321" t="s">
        <v>23</v>
      </c>
      <c r="U13" s="322" t="s">
        <v>1241</v>
      </c>
      <c r="V13" s="324"/>
      <c r="W13" s="323" t="s">
        <v>23</v>
      </c>
      <c r="X13" s="428" t="str">
        <f t="shared" si="0"/>
        <v>10m58</v>
      </c>
      <c r="Y13" s="429" t="str">
        <f t="shared" si="10"/>
        <v/>
      </c>
      <c r="Z13" s="452">
        <f t="shared" si="1"/>
        <v>0</v>
      </c>
      <c r="AA13" s="285"/>
      <c r="AB13" s="319"/>
      <c r="AC13" s="324"/>
      <c r="AD13" s="321"/>
      <c r="AE13" s="322"/>
      <c r="AF13" s="324"/>
      <c r="AG13" s="323"/>
      <c r="AH13" s="428" t="str">
        <f t="shared" si="2"/>
        <v/>
      </c>
      <c r="AI13" s="429" t="str">
        <f t="shared" si="11"/>
        <v/>
      </c>
      <c r="AJ13" s="260"/>
      <c r="AK13" s="408" t="str">
        <f t="shared" si="12"/>
        <v>渡島　一太</v>
      </c>
      <c r="AL13" s="12" t="str">
        <f t="shared" si="3"/>
        <v>中学男子砲丸投(5.000kg)</v>
      </c>
      <c r="AM13" s="12" t="str">
        <f t="shared" si="3"/>
        <v/>
      </c>
      <c r="AN13" s="409" t="str">
        <f t="shared" si="4"/>
        <v>中学男子4X100mR</v>
      </c>
      <c r="AO13" s="272"/>
      <c r="AP13" s="396" t="str">
        <f t="shared" si="5"/>
        <v>F</v>
      </c>
      <c r="AQ13" s="7" t="str">
        <f t="shared" si="6"/>
        <v>09m22</v>
      </c>
      <c r="AR13" s="397" t="str">
        <f t="shared" si="7"/>
        <v>10m58</v>
      </c>
      <c r="AS13" s="396" t="str">
        <f t="shared" si="8"/>
        <v/>
      </c>
      <c r="AT13" s="7">
        <f t="shared" si="13"/>
        <v>0</v>
      </c>
      <c r="AU13" s="397">
        <f t="shared" si="14"/>
        <v>0</v>
      </c>
      <c r="AV13" s="261"/>
      <c r="AW13" s="239"/>
      <c r="AX13" s="239"/>
    </row>
    <row r="14" spans="1:50" ht="15.95" customHeight="1">
      <c r="A14" s="94">
        <f>IF(C14="","",COUNTA($G$11:G14))</f>
        <v>4</v>
      </c>
      <c r="B14" s="176">
        <v>4</v>
      </c>
      <c r="C14" s="179" t="s">
        <v>1242</v>
      </c>
      <c r="D14" s="179" t="s">
        <v>1243</v>
      </c>
      <c r="E14" s="181" t="s">
        <v>1244</v>
      </c>
      <c r="F14" s="182" t="s">
        <v>1245</v>
      </c>
      <c r="G14" s="177" t="s">
        <v>1246</v>
      </c>
      <c r="H14" s="184" t="s">
        <v>37</v>
      </c>
      <c r="I14" s="367"/>
      <c r="J14" s="178" t="s">
        <v>228</v>
      </c>
      <c r="K14" s="439"/>
      <c r="L14" s="251"/>
      <c r="M14" s="402">
        <v>2009</v>
      </c>
      <c r="N14" s="403">
        <v>4</v>
      </c>
      <c r="O14" s="404">
        <v>7</v>
      </c>
      <c r="P14" s="450" t="str">
        <f t="shared" si="9"/>
        <v>四種競技</v>
      </c>
      <c r="Q14" s="285" t="s">
        <v>22</v>
      </c>
      <c r="R14" s="319"/>
      <c r="S14" s="324"/>
      <c r="T14" s="321"/>
      <c r="U14" s="322" t="s">
        <v>1247</v>
      </c>
      <c r="V14" s="324"/>
      <c r="W14" s="323" t="s">
        <v>23</v>
      </c>
      <c r="X14" s="428" t="str">
        <f t="shared" si="0"/>
        <v>1505</v>
      </c>
      <c r="Y14" s="429" t="str">
        <f t="shared" si="10"/>
        <v/>
      </c>
      <c r="Z14" s="452">
        <f t="shared" si="1"/>
        <v>0</v>
      </c>
      <c r="AA14" s="285"/>
      <c r="AB14" s="319"/>
      <c r="AC14" s="324"/>
      <c r="AD14" s="321"/>
      <c r="AE14" s="322"/>
      <c r="AF14" s="324"/>
      <c r="AG14" s="323"/>
      <c r="AH14" s="428" t="str">
        <f t="shared" si="2"/>
        <v/>
      </c>
      <c r="AI14" s="429" t="str">
        <f t="shared" si="11"/>
        <v/>
      </c>
      <c r="AJ14" s="260"/>
      <c r="AK14" s="408" t="str">
        <f t="shared" si="12"/>
        <v>北海　道</v>
      </c>
      <c r="AL14" s="12" t="str">
        <f t="shared" si="3"/>
        <v>中学男子四種競技</v>
      </c>
      <c r="AM14" s="12" t="str">
        <f t="shared" si="3"/>
        <v/>
      </c>
      <c r="AN14" s="409" t="str">
        <f t="shared" si="4"/>
        <v>中学男子4X100mR</v>
      </c>
      <c r="AO14" s="272"/>
      <c r="AP14" s="396" t="str">
        <f t="shared" si="5"/>
        <v>F</v>
      </c>
      <c r="AQ14" s="7">
        <f t="shared" si="6"/>
        <v>0</v>
      </c>
      <c r="AR14" s="397" t="str">
        <f t="shared" si="7"/>
        <v>1505</v>
      </c>
      <c r="AS14" s="396" t="str">
        <f t="shared" si="8"/>
        <v/>
      </c>
      <c r="AT14" s="7">
        <f t="shared" si="13"/>
        <v>0</v>
      </c>
      <c r="AU14" s="397">
        <f t="shared" si="14"/>
        <v>0</v>
      </c>
      <c r="AV14" s="261"/>
      <c r="AW14" s="239"/>
      <c r="AX14" s="239"/>
    </row>
    <row r="15" spans="1:50" ht="15.95" customHeight="1">
      <c r="A15" s="94" t="str">
        <f>IF(C15="","",COUNTA($G$11:G15))</f>
        <v/>
      </c>
      <c r="B15" s="176">
        <v>5</v>
      </c>
      <c r="C15" s="179"/>
      <c r="D15" s="13"/>
      <c r="E15" s="194"/>
      <c r="F15" s="362"/>
      <c r="G15" s="177"/>
      <c r="H15" s="184"/>
      <c r="I15" s="367"/>
      <c r="J15" s="178"/>
      <c r="K15" s="439"/>
      <c r="L15" s="251"/>
      <c r="M15" s="402"/>
      <c r="N15" s="403"/>
      <c r="O15" s="404"/>
      <c r="P15" s="450">
        <f t="shared" si="9"/>
        <v>0</v>
      </c>
      <c r="Q15" s="285"/>
      <c r="R15" s="319"/>
      <c r="S15" s="324"/>
      <c r="T15" s="321"/>
      <c r="U15" s="322"/>
      <c r="V15" s="324"/>
      <c r="W15" s="323"/>
      <c r="X15" s="428" t="str">
        <f t="shared" si="0"/>
        <v/>
      </c>
      <c r="Y15" s="429" t="str">
        <f t="shared" si="10"/>
        <v/>
      </c>
      <c r="Z15" s="452">
        <f t="shared" si="1"/>
        <v>0</v>
      </c>
      <c r="AA15" s="285"/>
      <c r="AB15" s="319"/>
      <c r="AC15" s="324"/>
      <c r="AD15" s="321"/>
      <c r="AE15" s="322"/>
      <c r="AF15" s="324"/>
      <c r="AG15" s="323"/>
      <c r="AH15" s="428" t="str">
        <f t="shared" si="2"/>
        <v/>
      </c>
      <c r="AI15" s="429" t="str">
        <f t="shared" si="11"/>
        <v/>
      </c>
      <c r="AJ15" s="260"/>
      <c r="AK15" s="408" t="str">
        <f t="shared" si="12"/>
        <v>　</v>
      </c>
      <c r="AL15" s="12" t="str">
        <f t="shared" si="3"/>
        <v/>
      </c>
      <c r="AM15" s="12" t="str">
        <f t="shared" si="3"/>
        <v/>
      </c>
      <c r="AN15" s="409" t="str">
        <f t="shared" si="4"/>
        <v/>
      </c>
      <c r="AO15" s="272"/>
      <c r="AP15" s="396" t="str">
        <f t="shared" si="5"/>
        <v/>
      </c>
      <c r="AQ15" s="7">
        <f t="shared" si="6"/>
        <v>0</v>
      </c>
      <c r="AR15" s="397">
        <f t="shared" si="7"/>
        <v>0</v>
      </c>
      <c r="AS15" s="396" t="str">
        <f t="shared" si="8"/>
        <v/>
      </c>
      <c r="AT15" s="7">
        <f t="shared" si="13"/>
        <v>0</v>
      </c>
      <c r="AU15" s="397">
        <f t="shared" si="14"/>
        <v>0</v>
      </c>
      <c r="AV15" s="261"/>
      <c r="AW15" s="239"/>
      <c r="AX15" s="239"/>
    </row>
    <row r="16" spans="1:50" ht="15.95" customHeight="1">
      <c r="A16" s="94" t="str">
        <f>IF(C16="","",COUNTA($G$11:G16))</f>
        <v/>
      </c>
      <c r="B16" s="176">
        <v>6</v>
      </c>
      <c r="C16" s="179"/>
      <c r="D16" s="179"/>
      <c r="E16" s="181"/>
      <c r="F16" s="182"/>
      <c r="G16" s="177"/>
      <c r="H16" s="184"/>
      <c r="I16" s="367"/>
      <c r="J16" s="178"/>
      <c r="K16" s="439"/>
      <c r="L16" s="251"/>
      <c r="M16" s="402"/>
      <c r="N16" s="403"/>
      <c r="O16" s="404"/>
      <c r="P16" s="450">
        <f t="shared" si="9"/>
        <v>0</v>
      </c>
      <c r="Q16" s="285"/>
      <c r="R16" s="319"/>
      <c r="S16" s="324"/>
      <c r="T16" s="321"/>
      <c r="U16" s="322"/>
      <c r="V16" s="324"/>
      <c r="W16" s="323"/>
      <c r="X16" s="428" t="str">
        <f t="shared" si="0"/>
        <v/>
      </c>
      <c r="Y16" s="429" t="str">
        <f t="shared" si="10"/>
        <v/>
      </c>
      <c r="Z16" s="452">
        <f t="shared" si="1"/>
        <v>0</v>
      </c>
      <c r="AA16" s="285"/>
      <c r="AB16" s="319"/>
      <c r="AC16" s="324"/>
      <c r="AD16" s="321"/>
      <c r="AE16" s="322"/>
      <c r="AF16" s="324"/>
      <c r="AG16" s="323"/>
      <c r="AH16" s="428" t="str">
        <f t="shared" si="2"/>
        <v/>
      </c>
      <c r="AI16" s="429" t="str">
        <f t="shared" si="11"/>
        <v/>
      </c>
      <c r="AJ16" s="260"/>
      <c r="AK16" s="408" t="str">
        <f t="shared" si="12"/>
        <v>　</v>
      </c>
      <c r="AL16" s="12" t="str">
        <f t="shared" si="3"/>
        <v/>
      </c>
      <c r="AM16" s="12" t="str">
        <f t="shared" si="3"/>
        <v/>
      </c>
      <c r="AN16" s="409" t="str">
        <f t="shared" si="4"/>
        <v/>
      </c>
      <c r="AO16" s="272"/>
      <c r="AP16" s="396" t="str">
        <f t="shared" si="5"/>
        <v/>
      </c>
      <c r="AQ16" s="7">
        <f t="shared" si="6"/>
        <v>0</v>
      </c>
      <c r="AR16" s="397">
        <f t="shared" si="7"/>
        <v>0</v>
      </c>
      <c r="AS16" s="396" t="str">
        <f t="shared" si="8"/>
        <v/>
      </c>
      <c r="AT16" s="7">
        <f t="shared" si="13"/>
        <v>0</v>
      </c>
      <c r="AU16" s="397">
        <f t="shared" si="14"/>
        <v>0</v>
      </c>
      <c r="AV16" s="261"/>
      <c r="AW16" s="239"/>
      <c r="AX16" s="239"/>
    </row>
    <row r="17" spans="1:50" ht="15.95" customHeight="1">
      <c r="A17" s="94" t="str">
        <f>IF(C17="","",COUNTA($G$11:G17))</f>
        <v/>
      </c>
      <c r="B17" s="176">
        <v>7</v>
      </c>
      <c r="C17" s="179"/>
      <c r="D17" s="13"/>
      <c r="E17" s="194"/>
      <c r="F17" s="362"/>
      <c r="G17" s="177"/>
      <c r="H17" s="184"/>
      <c r="I17" s="367"/>
      <c r="J17" s="178"/>
      <c r="K17" s="439"/>
      <c r="L17" s="251"/>
      <c r="M17" s="402"/>
      <c r="N17" s="403"/>
      <c r="O17" s="404"/>
      <c r="P17" s="450">
        <f t="shared" si="9"/>
        <v>0</v>
      </c>
      <c r="Q17" s="285"/>
      <c r="R17" s="319"/>
      <c r="S17" s="324"/>
      <c r="T17" s="321"/>
      <c r="U17" s="322"/>
      <c r="V17" s="324"/>
      <c r="W17" s="323"/>
      <c r="X17" s="428" t="str">
        <f t="shared" si="0"/>
        <v/>
      </c>
      <c r="Y17" s="429" t="str">
        <f t="shared" si="10"/>
        <v/>
      </c>
      <c r="Z17" s="452">
        <f t="shared" si="1"/>
        <v>0</v>
      </c>
      <c r="AA17" s="285"/>
      <c r="AB17" s="319"/>
      <c r="AC17" s="324"/>
      <c r="AD17" s="321"/>
      <c r="AE17" s="322"/>
      <c r="AF17" s="324"/>
      <c r="AG17" s="323"/>
      <c r="AH17" s="428" t="str">
        <f t="shared" si="2"/>
        <v/>
      </c>
      <c r="AI17" s="429" t="str">
        <f t="shared" si="11"/>
        <v/>
      </c>
      <c r="AJ17" s="260"/>
      <c r="AK17" s="408" t="str">
        <f t="shared" si="12"/>
        <v>　</v>
      </c>
      <c r="AL17" s="12" t="str">
        <f t="shared" si="3"/>
        <v/>
      </c>
      <c r="AM17" s="12" t="str">
        <f t="shared" si="3"/>
        <v/>
      </c>
      <c r="AN17" s="409" t="str">
        <f t="shared" si="4"/>
        <v/>
      </c>
      <c r="AO17" s="272"/>
      <c r="AP17" s="396" t="str">
        <f t="shared" si="5"/>
        <v/>
      </c>
      <c r="AQ17" s="7">
        <f t="shared" si="6"/>
        <v>0</v>
      </c>
      <c r="AR17" s="397">
        <f t="shared" si="7"/>
        <v>0</v>
      </c>
      <c r="AS17" s="396" t="str">
        <f t="shared" si="8"/>
        <v/>
      </c>
      <c r="AT17" s="7">
        <f t="shared" si="13"/>
        <v>0</v>
      </c>
      <c r="AU17" s="397">
        <f t="shared" si="14"/>
        <v>0</v>
      </c>
      <c r="AV17" s="261"/>
      <c r="AW17" s="239"/>
      <c r="AX17" s="239"/>
    </row>
    <row r="18" spans="1:50" ht="15.95" customHeight="1">
      <c r="A18" s="94" t="str">
        <f>IF(C18="","",COUNTA($G$11:G18))</f>
        <v/>
      </c>
      <c r="B18" s="176">
        <v>8</v>
      </c>
      <c r="C18" s="179"/>
      <c r="D18" s="179"/>
      <c r="E18" s="181"/>
      <c r="F18" s="182"/>
      <c r="G18" s="177"/>
      <c r="H18" s="184"/>
      <c r="I18" s="367"/>
      <c r="J18" s="178"/>
      <c r="K18" s="439"/>
      <c r="L18" s="251"/>
      <c r="M18" s="402"/>
      <c r="N18" s="403"/>
      <c r="O18" s="404"/>
      <c r="P18" s="450">
        <f t="shared" si="9"/>
        <v>0</v>
      </c>
      <c r="Q18" s="285"/>
      <c r="R18" s="319"/>
      <c r="S18" s="324"/>
      <c r="T18" s="321"/>
      <c r="U18" s="322"/>
      <c r="V18" s="324"/>
      <c r="W18" s="323"/>
      <c r="X18" s="428" t="str">
        <f t="shared" si="0"/>
        <v/>
      </c>
      <c r="Y18" s="429" t="str">
        <f t="shared" si="10"/>
        <v/>
      </c>
      <c r="Z18" s="452">
        <f t="shared" si="1"/>
        <v>0</v>
      </c>
      <c r="AA18" s="285"/>
      <c r="AB18" s="319"/>
      <c r="AC18" s="324"/>
      <c r="AD18" s="321"/>
      <c r="AE18" s="322"/>
      <c r="AF18" s="324"/>
      <c r="AG18" s="323"/>
      <c r="AH18" s="428" t="str">
        <f t="shared" si="2"/>
        <v/>
      </c>
      <c r="AI18" s="429" t="str">
        <f t="shared" si="11"/>
        <v/>
      </c>
      <c r="AJ18" s="259"/>
      <c r="AK18" s="408" t="str">
        <f t="shared" si="12"/>
        <v>　</v>
      </c>
      <c r="AL18" s="12" t="str">
        <f t="shared" si="3"/>
        <v/>
      </c>
      <c r="AM18" s="12" t="str">
        <f t="shared" si="3"/>
        <v/>
      </c>
      <c r="AN18" s="409" t="str">
        <f t="shared" si="4"/>
        <v/>
      </c>
      <c r="AO18" s="272"/>
      <c r="AP18" s="396" t="str">
        <f t="shared" si="5"/>
        <v/>
      </c>
      <c r="AQ18" s="7">
        <f t="shared" si="6"/>
        <v>0</v>
      </c>
      <c r="AR18" s="397">
        <f t="shared" si="7"/>
        <v>0</v>
      </c>
      <c r="AS18" s="396" t="str">
        <f t="shared" si="8"/>
        <v/>
      </c>
      <c r="AT18" s="7">
        <f t="shared" si="13"/>
        <v>0</v>
      </c>
      <c r="AU18" s="397">
        <f t="shared" si="14"/>
        <v>0</v>
      </c>
      <c r="AV18" s="261"/>
      <c r="AW18" s="239"/>
      <c r="AX18" s="239"/>
    </row>
    <row r="19" spans="1:50" ht="15.95" customHeight="1">
      <c r="A19" s="94" t="str">
        <f>IF(C19="","",COUNTA($G$11:G19))</f>
        <v/>
      </c>
      <c r="B19" s="176">
        <v>9</v>
      </c>
      <c r="C19" s="179"/>
      <c r="D19" s="13"/>
      <c r="E19" s="194"/>
      <c r="F19" s="362"/>
      <c r="G19" s="177"/>
      <c r="H19" s="184"/>
      <c r="I19" s="367"/>
      <c r="J19" s="178"/>
      <c r="K19" s="439"/>
      <c r="L19" s="251"/>
      <c r="M19" s="402"/>
      <c r="N19" s="403"/>
      <c r="O19" s="404"/>
      <c r="P19" s="450">
        <f t="shared" si="9"/>
        <v>0</v>
      </c>
      <c r="Q19" s="285"/>
      <c r="R19" s="319"/>
      <c r="S19" s="324"/>
      <c r="T19" s="321"/>
      <c r="U19" s="322"/>
      <c r="V19" s="324"/>
      <c r="W19" s="323"/>
      <c r="X19" s="428" t="str">
        <f t="shared" si="0"/>
        <v/>
      </c>
      <c r="Y19" s="429" t="str">
        <f t="shared" si="10"/>
        <v/>
      </c>
      <c r="Z19" s="452">
        <f t="shared" si="1"/>
        <v>0</v>
      </c>
      <c r="AA19" s="285"/>
      <c r="AB19" s="319"/>
      <c r="AC19" s="324"/>
      <c r="AD19" s="321"/>
      <c r="AE19" s="322"/>
      <c r="AF19" s="324"/>
      <c r="AG19" s="323"/>
      <c r="AH19" s="428" t="str">
        <f t="shared" si="2"/>
        <v/>
      </c>
      <c r="AI19" s="429" t="str">
        <f t="shared" si="11"/>
        <v/>
      </c>
      <c r="AJ19" s="259"/>
      <c r="AK19" s="408" t="str">
        <f t="shared" si="12"/>
        <v>　</v>
      </c>
      <c r="AL19" s="12" t="str">
        <f t="shared" si="3"/>
        <v/>
      </c>
      <c r="AM19" s="12" t="str">
        <f t="shared" si="3"/>
        <v/>
      </c>
      <c r="AN19" s="409" t="str">
        <f t="shared" si="4"/>
        <v/>
      </c>
      <c r="AO19" s="272"/>
      <c r="AP19" s="396" t="str">
        <f t="shared" si="5"/>
        <v/>
      </c>
      <c r="AQ19" s="7">
        <f t="shared" si="6"/>
        <v>0</v>
      </c>
      <c r="AR19" s="397">
        <f t="shared" si="7"/>
        <v>0</v>
      </c>
      <c r="AS19" s="396" t="str">
        <f t="shared" si="8"/>
        <v/>
      </c>
      <c r="AT19" s="7">
        <f t="shared" si="13"/>
        <v>0</v>
      </c>
      <c r="AU19" s="397">
        <f t="shared" si="14"/>
        <v>0</v>
      </c>
      <c r="AV19" s="261"/>
      <c r="AW19" s="239"/>
      <c r="AX19" s="239"/>
    </row>
    <row r="20" spans="1:50" ht="15.95" customHeight="1">
      <c r="A20" s="94" t="str">
        <f>IF(C20="","",COUNTA($G$11:G20))</f>
        <v/>
      </c>
      <c r="B20" s="176">
        <v>10</v>
      </c>
      <c r="C20" s="179"/>
      <c r="D20" s="179"/>
      <c r="E20" s="181"/>
      <c r="F20" s="182"/>
      <c r="G20" s="177"/>
      <c r="H20" s="184"/>
      <c r="I20" s="367"/>
      <c r="J20" s="178"/>
      <c r="K20" s="439"/>
      <c r="L20" s="251"/>
      <c r="M20" s="402"/>
      <c r="N20" s="403"/>
      <c r="O20" s="404"/>
      <c r="P20" s="450">
        <f t="shared" si="9"/>
        <v>0</v>
      </c>
      <c r="Q20" s="285"/>
      <c r="R20" s="319"/>
      <c r="S20" s="324"/>
      <c r="T20" s="321"/>
      <c r="U20" s="322"/>
      <c r="V20" s="324"/>
      <c r="W20" s="323"/>
      <c r="X20" s="428" t="str">
        <f t="shared" si="0"/>
        <v/>
      </c>
      <c r="Y20" s="429" t="str">
        <f t="shared" si="10"/>
        <v/>
      </c>
      <c r="Z20" s="452">
        <f t="shared" si="1"/>
        <v>0</v>
      </c>
      <c r="AA20" s="285"/>
      <c r="AB20" s="319"/>
      <c r="AC20" s="324"/>
      <c r="AD20" s="321"/>
      <c r="AE20" s="322"/>
      <c r="AF20" s="324"/>
      <c r="AG20" s="323"/>
      <c r="AH20" s="428" t="str">
        <f t="shared" si="2"/>
        <v/>
      </c>
      <c r="AI20" s="429" t="str">
        <f t="shared" si="11"/>
        <v/>
      </c>
      <c r="AJ20" s="259"/>
      <c r="AK20" s="408" t="str">
        <f t="shared" si="12"/>
        <v>　</v>
      </c>
      <c r="AL20" s="12" t="str">
        <f t="shared" si="3"/>
        <v/>
      </c>
      <c r="AM20" s="12" t="str">
        <f t="shared" si="3"/>
        <v/>
      </c>
      <c r="AN20" s="409" t="str">
        <f t="shared" si="4"/>
        <v/>
      </c>
      <c r="AO20" s="272"/>
      <c r="AP20" s="396" t="str">
        <f t="shared" si="5"/>
        <v/>
      </c>
      <c r="AQ20" s="7">
        <f t="shared" si="6"/>
        <v>0</v>
      </c>
      <c r="AR20" s="397">
        <f t="shared" si="7"/>
        <v>0</v>
      </c>
      <c r="AS20" s="396" t="str">
        <f t="shared" si="8"/>
        <v/>
      </c>
      <c r="AT20" s="7">
        <f t="shared" si="13"/>
        <v>0</v>
      </c>
      <c r="AU20" s="397">
        <f t="shared" si="14"/>
        <v>0</v>
      </c>
      <c r="AV20" s="261"/>
      <c r="AW20" s="239"/>
      <c r="AX20" s="239"/>
    </row>
    <row r="21" spans="1:50" ht="15.95" customHeight="1">
      <c r="A21" s="94" t="str">
        <f>IF(C21="","",COUNTA($G$11:G21))</f>
        <v/>
      </c>
      <c r="B21" s="176">
        <v>11</v>
      </c>
      <c r="C21" s="13"/>
      <c r="D21" s="13"/>
      <c r="E21" s="194"/>
      <c r="F21" s="362"/>
      <c r="G21" s="177"/>
      <c r="H21" s="184"/>
      <c r="I21" s="367"/>
      <c r="J21" s="178"/>
      <c r="K21" s="439"/>
      <c r="L21" s="251"/>
      <c r="M21" s="402"/>
      <c r="N21" s="403"/>
      <c r="O21" s="404"/>
      <c r="P21" s="450">
        <f t="shared" si="9"/>
        <v>0</v>
      </c>
      <c r="Q21" s="285"/>
      <c r="R21" s="319"/>
      <c r="S21" s="324"/>
      <c r="T21" s="321"/>
      <c r="U21" s="322"/>
      <c r="V21" s="324"/>
      <c r="W21" s="323"/>
      <c r="X21" s="428" t="str">
        <f t="shared" si="0"/>
        <v/>
      </c>
      <c r="Y21" s="429" t="str">
        <f t="shared" si="10"/>
        <v/>
      </c>
      <c r="Z21" s="452">
        <f t="shared" si="1"/>
        <v>0</v>
      </c>
      <c r="AA21" s="285"/>
      <c r="AB21" s="319"/>
      <c r="AC21" s="324"/>
      <c r="AD21" s="321"/>
      <c r="AE21" s="322"/>
      <c r="AF21" s="324"/>
      <c r="AG21" s="323"/>
      <c r="AH21" s="428" t="str">
        <f t="shared" si="2"/>
        <v/>
      </c>
      <c r="AI21" s="429" t="str">
        <f t="shared" si="11"/>
        <v/>
      </c>
      <c r="AJ21" s="259"/>
      <c r="AK21" s="408" t="str">
        <f t="shared" si="12"/>
        <v>　</v>
      </c>
      <c r="AL21" s="12" t="str">
        <f t="shared" si="3"/>
        <v/>
      </c>
      <c r="AM21" s="12" t="str">
        <f t="shared" si="3"/>
        <v/>
      </c>
      <c r="AN21" s="409" t="str">
        <f t="shared" si="4"/>
        <v/>
      </c>
      <c r="AO21" s="272"/>
      <c r="AP21" s="396" t="str">
        <f t="shared" si="5"/>
        <v/>
      </c>
      <c r="AQ21" s="7">
        <f t="shared" si="6"/>
        <v>0</v>
      </c>
      <c r="AR21" s="397">
        <f t="shared" si="7"/>
        <v>0</v>
      </c>
      <c r="AS21" s="396" t="str">
        <f t="shared" si="8"/>
        <v/>
      </c>
      <c r="AT21" s="7">
        <f t="shared" si="13"/>
        <v>0</v>
      </c>
      <c r="AU21" s="397">
        <f t="shared" si="14"/>
        <v>0</v>
      </c>
      <c r="AV21" s="261"/>
      <c r="AW21" s="239"/>
      <c r="AX21" s="239"/>
    </row>
    <row r="22" spans="1:50" ht="15.95" customHeight="1">
      <c r="A22" s="94" t="str">
        <f>IF(C22="","",COUNTA($G$11:G22))</f>
        <v/>
      </c>
      <c r="B22" s="176">
        <v>12</v>
      </c>
      <c r="C22" s="179"/>
      <c r="D22" s="179"/>
      <c r="E22" s="181"/>
      <c r="F22" s="182"/>
      <c r="G22" s="177"/>
      <c r="H22" s="184"/>
      <c r="I22" s="367"/>
      <c r="J22" s="178"/>
      <c r="K22" s="439"/>
      <c r="L22" s="251"/>
      <c r="M22" s="402"/>
      <c r="N22" s="403"/>
      <c r="O22" s="404"/>
      <c r="P22" s="450">
        <f t="shared" si="9"/>
        <v>0</v>
      </c>
      <c r="Q22" s="285"/>
      <c r="R22" s="319"/>
      <c r="S22" s="324"/>
      <c r="T22" s="321"/>
      <c r="U22" s="322"/>
      <c r="V22" s="324"/>
      <c r="W22" s="323"/>
      <c r="X22" s="428" t="str">
        <f t="shared" si="0"/>
        <v/>
      </c>
      <c r="Y22" s="429" t="str">
        <f t="shared" si="10"/>
        <v/>
      </c>
      <c r="Z22" s="452">
        <f t="shared" si="1"/>
        <v>0</v>
      </c>
      <c r="AA22" s="285"/>
      <c r="AB22" s="319"/>
      <c r="AC22" s="324"/>
      <c r="AD22" s="321"/>
      <c r="AE22" s="322"/>
      <c r="AF22" s="324"/>
      <c r="AG22" s="323"/>
      <c r="AH22" s="428" t="str">
        <f t="shared" si="2"/>
        <v/>
      </c>
      <c r="AI22" s="429" t="str">
        <f t="shared" si="11"/>
        <v/>
      </c>
      <c r="AJ22" s="259"/>
      <c r="AK22" s="408" t="str">
        <f t="shared" si="12"/>
        <v>　</v>
      </c>
      <c r="AL22" s="12" t="str">
        <f t="shared" si="3"/>
        <v/>
      </c>
      <c r="AM22" s="12" t="str">
        <f t="shared" si="3"/>
        <v/>
      </c>
      <c r="AN22" s="409" t="str">
        <f t="shared" si="4"/>
        <v/>
      </c>
      <c r="AO22" s="272"/>
      <c r="AP22" s="396" t="str">
        <f t="shared" si="5"/>
        <v/>
      </c>
      <c r="AQ22" s="7">
        <f t="shared" si="6"/>
        <v>0</v>
      </c>
      <c r="AR22" s="397">
        <f t="shared" si="7"/>
        <v>0</v>
      </c>
      <c r="AS22" s="396" t="str">
        <f t="shared" si="8"/>
        <v/>
      </c>
      <c r="AT22" s="7">
        <f t="shared" si="13"/>
        <v>0</v>
      </c>
      <c r="AU22" s="397">
        <f t="shared" si="14"/>
        <v>0</v>
      </c>
      <c r="AV22" s="261"/>
      <c r="AW22" s="239"/>
      <c r="AX22" s="239"/>
    </row>
    <row r="23" spans="1:50" ht="15.95" customHeight="1">
      <c r="A23" s="94" t="str">
        <f>IF(C23="","",COUNTA($G$11:G23))</f>
        <v/>
      </c>
      <c r="B23" s="176">
        <v>13</v>
      </c>
      <c r="C23" s="13"/>
      <c r="D23" s="13"/>
      <c r="E23" s="194"/>
      <c r="F23" s="362"/>
      <c r="G23" s="177"/>
      <c r="H23" s="184"/>
      <c r="I23" s="367"/>
      <c r="J23" s="178"/>
      <c r="K23" s="439"/>
      <c r="L23" s="251"/>
      <c r="M23" s="402"/>
      <c r="N23" s="403"/>
      <c r="O23" s="404"/>
      <c r="P23" s="450">
        <f t="shared" si="9"/>
        <v>0</v>
      </c>
      <c r="Q23" s="285"/>
      <c r="R23" s="319"/>
      <c r="S23" s="324"/>
      <c r="T23" s="321"/>
      <c r="U23" s="322"/>
      <c r="V23" s="324"/>
      <c r="W23" s="323"/>
      <c r="X23" s="428" t="str">
        <f t="shared" si="0"/>
        <v/>
      </c>
      <c r="Y23" s="429" t="str">
        <f t="shared" si="10"/>
        <v/>
      </c>
      <c r="Z23" s="452">
        <f t="shared" si="1"/>
        <v>0</v>
      </c>
      <c r="AA23" s="285"/>
      <c r="AB23" s="319"/>
      <c r="AC23" s="324"/>
      <c r="AD23" s="321"/>
      <c r="AE23" s="322"/>
      <c r="AF23" s="324"/>
      <c r="AG23" s="323"/>
      <c r="AH23" s="428" t="str">
        <f t="shared" si="2"/>
        <v/>
      </c>
      <c r="AI23" s="429" t="str">
        <f t="shared" si="11"/>
        <v/>
      </c>
      <c r="AJ23" s="259"/>
      <c r="AK23" s="408" t="str">
        <f t="shared" si="12"/>
        <v>　</v>
      </c>
      <c r="AL23" s="12" t="str">
        <f t="shared" si="3"/>
        <v/>
      </c>
      <c r="AM23" s="12" t="str">
        <f t="shared" si="3"/>
        <v/>
      </c>
      <c r="AN23" s="409" t="str">
        <f t="shared" si="4"/>
        <v/>
      </c>
      <c r="AO23" s="272"/>
      <c r="AP23" s="396" t="str">
        <f t="shared" si="5"/>
        <v/>
      </c>
      <c r="AQ23" s="7">
        <f t="shared" si="6"/>
        <v>0</v>
      </c>
      <c r="AR23" s="397">
        <f t="shared" si="7"/>
        <v>0</v>
      </c>
      <c r="AS23" s="396" t="str">
        <f t="shared" si="8"/>
        <v/>
      </c>
      <c r="AT23" s="7">
        <f t="shared" si="13"/>
        <v>0</v>
      </c>
      <c r="AU23" s="397">
        <f t="shared" si="14"/>
        <v>0</v>
      </c>
      <c r="AV23" s="261"/>
      <c r="AW23" s="239"/>
      <c r="AX23" s="239"/>
    </row>
    <row r="24" spans="1:50" ht="15.95" customHeight="1">
      <c r="A24" s="94" t="str">
        <f>IF(C24="","",COUNTA($G$11:G24))</f>
        <v/>
      </c>
      <c r="B24" s="176">
        <v>14</v>
      </c>
      <c r="C24" s="179"/>
      <c r="D24" s="179"/>
      <c r="E24" s="181"/>
      <c r="F24" s="182"/>
      <c r="G24" s="177"/>
      <c r="H24" s="184"/>
      <c r="I24" s="367"/>
      <c r="J24" s="178"/>
      <c r="K24" s="439"/>
      <c r="L24" s="251"/>
      <c r="M24" s="402"/>
      <c r="N24" s="403"/>
      <c r="O24" s="404"/>
      <c r="P24" s="450">
        <f t="shared" si="9"/>
        <v>0</v>
      </c>
      <c r="Q24" s="285"/>
      <c r="R24" s="319"/>
      <c r="S24" s="324"/>
      <c r="T24" s="321"/>
      <c r="U24" s="322"/>
      <c r="V24" s="324"/>
      <c r="W24" s="323"/>
      <c r="X24" s="428" t="str">
        <f t="shared" si="0"/>
        <v/>
      </c>
      <c r="Y24" s="429" t="str">
        <f t="shared" si="10"/>
        <v/>
      </c>
      <c r="Z24" s="452">
        <f t="shared" si="1"/>
        <v>0</v>
      </c>
      <c r="AA24" s="285"/>
      <c r="AB24" s="319"/>
      <c r="AC24" s="324"/>
      <c r="AD24" s="321"/>
      <c r="AE24" s="322"/>
      <c r="AF24" s="324"/>
      <c r="AG24" s="323"/>
      <c r="AH24" s="428" t="str">
        <f t="shared" si="2"/>
        <v/>
      </c>
      <c r="AI24" s="429" t="str">
        <f t="shared" si="11"/>
        <v/>
      </c>
      <c r="AJ24" s="259"/>
      <c r="AK24" s="408" t="str">
        <f t="shared" si="12"/>
        <v>　</v>
      </c>
      <c r="AL24" s="12" t="str">
        <f t="shared" si="3"/>
        <v/>
      </c>
      <c r="AM24" s="12" t="str">
        <f t="shared" si="3"/>
        <v/>
      </c>
      <c r="AN24" s="409" t="str">
        <f t="shared" si="4"/>
        <v/>
      </c>
      <c r="AO24" s="272"/>
      <c r="AP24" s="396" t="str">
        <f t="shared" si="5"/>
        <v/>
      </c>
      <c r="AQ24" s="7">
        <f t="shared" si="6"/>
        <v>0</v>
      </c>
      <c r="AR24" s="397">
        <f t="shared" si="7"/>
        <v>0</v>
      </c>
      <c r="AS24" s="396" t="str">
        <f t="shared" si="8"/>
        <v/>
      </c>
      <c r="AT24" s="7">
        <f t="shared" si="13"/>
        <v>0</v>
      </c>
      <c r="AU24" s="397">
        <f t="shared" si="14"/>
        <v>0</v>
      </c>
      <c r="AV24" s="261"/>
      <c r="AW24" s="239"/>
      <c r="AX24" s="239"/>
    </row>
    <row r="25" spans="1:50" ht="15.95" customHeight="1">
      <c r="A25" s="94" t="str">
        <f>IF(C25="","",COUNTA($G$11:G25))</f>
        <v/>
      </c>
      <c r="B25" s="176">
        <v>15</v>
      </c>
      <c r="C25" s="13"/>
      <c r="D25" s="13"/>
      <c r="E25" s="194"/>
      <c r="F25" s="362"/>
      <c r="G25" s="177"/>
      <c r="H25" s="184"/>
      <c r="I25" s="367"/>
      <c r="J25" s="178"/>
      <c r="K25" s="439"/>
      <c r="L25" s="251"/>
      <c r="M25" s="402"/>
      <c r="N25" s="403"/>
      <c r="O25" s="404"/>
      <c r="P25" s="450">
        <f t="shared" si="9"/>
        <v>0</v>
      </c>
      <c r="Q25" s="285"/>
      <c r="R25" s="319"/>
      <c r="S25" s="324"/>
      <c r="T25" s="321"/>
      <c r="U25" s="322"/>
      <c r="V25" s="324"/>
      <c r="W25" s="323"/>
      <c r="X25" s="428" t="str">
        <f t="shared" si="0"/>
        <v/>
      </c>
      <c r="Y25" s="429" t="str">
        <f t="shared" si="10"/>
        <v/>
      </c>
      <c r="Z25" s="452">
        <f t="shared" si="1"/>
        <v>0</v>
      </c>
      <c r="AA25" s="285"/>
      <c r="AB25" s="319"/>
      <c r="AC25" s="324"/>
      <c r="AD25" s="321"/>
      <c r="AE25" s="322"/>
      <c r="AF25" s="324"/>
      <c r="AG25" s="323"/>
      <c r="AH25" s="428" t="str">
        <f t="shared" si="2"/>
        <v/>
      </c>
      <c r="AI25" s="429" t="str">
        <f t="shared" si="11"/>
        <v/>
      </c>
      <c r="AJ25" s="259"/>
      <c r="AK25" s="408" t="str">
        <f t="shared" si="12"/>
        <v>　</v>
      </c>
      <c r="AL25" s="12" t="str">
        <f t="shared" si="3"/>
        <v/>
      </c>
      <c r="AM25" s="12" t="str">
        <f t="shared" si="3"/>
        <v/>
      </c>
      <c r="AN25" s="409" t="str">
        <f t="shared" si="4"/>
        <v/>
      </c>
      <c r="AO25" s="272"/>
      <c r="AP25" s="396" t="str">
        <f t="shared" si="5"/>
        <v/>
      </c>
      <c r="AQ25" s="7">
        <f t="shared" si="6"/>
        <v>0</v>
      </c>
      <c r="AR25" s="397">
        <f t="shared" si="7"/>
        <v>0</v>
      </c>
      <c r="AS25" s="396" t="str">
        <f t="shared" si="8"/>
        <v/>
      </c>
      <c r="AT25" s="7">
        <f t="shared" si="13"/>
        <v>0</v>
      </c>
      <c r="AU25" s="397">
        <f t="shared" si="14"/>
        <v>0</v>
      </c>
      <c r="AV25" s="261"/>
      <c r="AW25" s="239"/>
      <c r="AX25" s="239"/>
    </row>
    <row r="26" spans="1:50" ht="15.95" customHeight="1">
      <c r="A26" s="94" t="str">
        <f>IF(C26="","",COUNTA($G$11:G26))</f>
        <v/>
      </c>
      <c r="B26" s="176">
        <v>16</v>
      </c>
      <c r="C26" s="179"/>
      <c r="D26" s="179"/>
      <c r="E26" s="181"/>
      <c r="F26" s="182"/>
      <c r="G26" s="177"/>
      <c r="H26" s="184"/>
      <c r="I26" s="367"/>
      <c r="J26" s="178"/>
      <c r="K26" s="439"/>
      <c r="L26" s="251"/>
      <c r="M26" s="402"/>
      <c r="N26" s="403"/>
      <c r="O26" s="404"/>
      <c r="P26" s="450">
        <f t="shared" si="9"/>
        <v>0</v>
      </c>
      <c r="Q26" s="285"/>
      <c r="R26" s="319"/>
      <c r="S26" s="324"/>
      <c r="T26" s="321"/>
      <c r="U26" s="322"/>
      <c r="V26" s="324"/>
      <c r="W26" s="323"/>
      <c r="X26" s="428" t="str">
        <f t="shared" si="0"/>
        <v/>
      </c>
      <c r="Y26" s="429" t="str">
        <f t="shared" si="10"/>
        <v/>
      </c>
      <c r="Z26" s="452">
        <f t="shared" si="1"/>
        <v>0</v>
      </c>
      <c r="AA26" s="285"/>
      <c r="AB26" s="319"/>
      <c r="AC26" s="324"/>
      <c r="AD26" s="321"/>
      <c r="AE26" s="322"/>
      <c r="AF26" s="324"/>
      <c r="AG26" s="323"/>
      <c r="AH26" s="428" t="str">
        <f t="shared" si="2"/>
        <v/>
      </c>
      <c r="AI26" s="429" t="str">
        <f t="shared" si="11"/>
        <v/>
      </c>
      <c r="AJ26" s="259"/>
      <c r="AK26" s="408" t="str">
        <f t="shared" si="12"/>
        <v>　</v>
      </c>
      <c r="AL26" s="12" t="str">
        <f t="shared" si="3"/>
        <v/>
      </c>
      <c r="AM26" s="12" t="str">
        <f t="shared" si="3"/>
        <v/>
      </c>
      <c r="AN26" s="409" t="str">
        <f t="shared" si="4"/>
        <v/>
      </c>
      <c r="AO26" s="272"/>
      <c r="AP26" s="396" t="str">
        <f t="shared" si="5"/>
        <v/>
      </c>
      <c r="AQ26" s="7">
        <f t="shared" si="6"/>
        <v>0</v>
      </c>
      <c r="AR26" s="397">
        <f t="shared" si="7"/>
        <v>0</v>
      </c>
      <c r="AS26" s="396" t="str">
        <f t="shared" si="8"/>
        <v/>
      </c>
      <c r="AT26" s="7">
        <f t="shared" si="13"/>
        <v>0</v>
      </c>
      <c r="AU26" s="397">
        <f t="shared" si="14"/>
        <v>0</v>
      </c>
      <c r="AV26" s="261"/>
      <c r="AW26" s="239"/>
      <c r="AX26" s="239"/>
    </row>
    <row r="27" spans="1:50" hidden="1">
      <c r="A27" s="94" t="str">
        <f>IF(C27="","",COUNTA($G$11:G27))</f>
        <v/>
      </c>
      <c r="B27" s="176">
        <v>17</v>
      </c>
      <c r="C27" s="13"/>
      <c r="D27" s="13"/>
      <c r="E27" s="194"/>
      <c r="F27" s="362"/>
      <c r="G27" s="177"/>
      <c r="H27" s="184"/>
      <c r="I27" s="367"/>
      <c r="J27" s="178"/>
      <c r="K27" s="439"/>
      <c r="L27" s="251"/>
      <c r="M27" s="402"/>
      <c r="N27" s="403"/>
      <c r="O27" s="404"/>
      <c r="P27" s="450">
        <f t="shared" si="9"/>
        <v>0</v>
      </c>
      <c r="Q27" s="285"/>
      <c r="R27" s="319"/>
      <c r="S27" s="324"/>
      <c r="T27" s="321"/>
      <c r="U27" s="322"/>
      <c r="V27" s="324"/>
      <c r="W27" s="323"/>
      <c r="X27" s="428" t="str">
        <f t="shared" si="0"/>
        <v/>
      </c>
      <c r="Y27" s="429" t="str">
        <f t="shared" si="10"/>
        <v/>
      </c>
      <c r="Z27" s="452">
        <f t="shared" si="1"/>
        <v>0</v>
      </c>
      <c r="AA27" s="285"/>
      <c r="AB27" s="319"/>
      <c r="AC27" s="324"/>
      <c r="AD27" s="321"/>
      <c r="AE27" s="322"/>
      <c r="AF27" s="324"/>
      <c r="AG27" s="323"/>
      <c r="AH27" s="428" t="str">
        <f t="shared" si="2"/>
        <v/>
      </c>
      <c r="AI27" s="429" t="str">
        <f t="shared" si="11"/>
        <v/>
      </c>
      <c r="AJ27" s="259"/>
      <c r="AK27" s="408" t="str">
        <f t="shared" si="12"/>
        <v>　</v>
      </c>
      <c r="AL27" s="12" t="str">
        <f t="shared" si="3"/>
        <v/>
      </c>
      <c r="AM27" s="12" t="str">
        <f t="shared" si="3"/>
        <v/>
      </c>
      <c r="AN27" s="409" t="str">
        <f t="shared" si="4"/>
        <v/>
      </c>
      <c r="AO27" s="272"/>
      <c r="AP27" s="396" t="str">
        <f t="shared" si="5"/>
        <v/>
      </c>
      <c r="AQ27" s="7">
        <f t="shared" si="6"/>
        <v>0</v>
      </c>
      <c r="AR27" s="397">
        <f t="shared" si="7"/>
        <v>0</v>
      </c>
      <c r="AS27" s="396" t="str">
        <f t="shared" si="8"/>
        <v/>
      </c>
      <c r="AT27" s="7">
        <f t="shared" si="13"/>
        <v>0</v>
      </c>
      <c r="AU27" s="397">
        <f t="shared" si="14"/>
        <v>0</v>
      </c>
      <c r="AV27" s="261"/>
      <c r="AW27" s="239"/>
      <c r="AX27" s="239"/>
    </row>
    <row r="28" spans="1:50" hidden="1">
      <c r="A28" s="94" t="str">
        <f>IF(C28="","",COUNTA($G$11:G28))</f>
        <v/>
      </c>
      <c r="B28" s="176">
        <v>18</v>
      </c>
      <c r="C28" s="179"/>
      <c r="D28" s="179"/>
      <c r="E28" s="181"/>
      <c r="F28" s="182"/>
      <c r="G28" s="177"/>
      <c r="H28" s="184"/>
      <c r="I28" s="367"/>
      <c r="J28" s="178"/>
      <c r="K28" s="439"/>
      <c r="L28" s="251"/>
      <c r="M28" s="402"/>
      <c r="N28" s="403"/>
      <c r="O28" s="404"/>
      <c r="P28" s="450">
        <f t="shared" si="9"/>
        <v>0</v>
      </c>
      <c r="Q28" s="285"/>
      <c r="R28" s="319"/>
      <c r="S28" s="324"/>
      <c r="T28" s="321"/>
      <c r="U28" s="322"/>
      <c r="V28" s="324"/>
      <c r="W28" s="323"/>
      <c r="X28" s="428" t="str">
        <f t="shared" si="0"/>
        <v/>
      </c>
      <c r="Y28" s="429" t="str">
        <f t="shared" si="10"/>
        <v/>
      </c>
      <c r="Z28" s="452">
        <f t="shared" si="1"/>
        <v>0</v>
      </c>
      <c r="AA28" s="285"/>
      <c r="AB28" s="319"/>
      <c r="AC28" s="324"/>
      <c r="AD28" s="321"/>
      <c r="AE28" s="322"/>
      <c r="AF28" s="324"/>
      <c r="AG28" s="323"/>
      <c r="AH28" s="428" t="str">
        <f t="shared" si="2"/>
        <v/>
      </c>
      <c r="AI28" s="429" t="str">
        <f t="shared" si="11"/>
        <v/>
      </c>
      <c r="AJ28" s="259"/>
      <c r="AK28" s="408" t="str">
        <f t="shared" si="12"/>
        <v>　</v>
      </c>
      <c r="AL28" s="12" t="str">
        <f t="shared" si="3"/>
        <v/>
      </c>
      <c r="AM28" s="12" t="str">
        <f t="shared" si="3"/>
        <v/>
      </c>
      <c r="AN28" s="409" t="str">
        <f t="shared" si="4"/>
        <v/>
      </c>
      <c r="AO28" s="272"/>
      <c r="AP28" s="396" t="str">
        <f t="shared" si="5"/>
        <v/>
      </c>
      <c r="AQ28" s="7">
        <f t="shared" si="6"/>
        <v>0</v>
      </c>
      <c r="AR28" s="397">
        <f t="shared" si="7"/>
        <v>0</v>
      </c>
      <c r="AS28" s="396" t="str">
        <f t="shared" si="8"/>
        <v/>
      </c>
      <c r="AT28" s="7">
        <f t="shared" si="13"/>
        <v>0</v>
      </c>
      <c r="AU28" s="397">
        <f t="shared" si="14"/>
        <v>0</v>
      </c>
      <c r="AV28" s="261"/>
      <c r="AW28" s="239"/>
      <c r="AX28" s="239"/>
    </row>
    <row r="29" spans="1:50" hidden="1">
      <c r="A29" s="94" t="str">
        <f>IF(C29="","",COUNTA($G$11:G29))</f>
        <v/>
      </c>
      <c r="B29" s="176">
        <v>19</v>
      </c>
      <c r="C29" s="13"/>
      <c r="D29" s="13"/>
      <c r="E29" s="194"/>
      <c r="F29" s="362"/>
      <c r="G29" s="177"/>
      <c r="H29" s="184"/>
      <c r="I29" s="367"/>
      <c r="J29" s="178"/>
      <c r="K29" s="439"/>
      <c r="L29" s="251"/>
      <c r="M29" s="402"/>
      <c r="N29" s="403"/>
      <c r="O29" s="404"/>
      <c r="P29" s="450">
        <f t="shared" si="9"/>
        <v>0</v>
      </c>
      <c r="Q29" s="285"/>
      <c r="R29" s="319"/>
      <c r="S29" s="324"/>
      <c r="T29" s="321"/>
      <c r="U29" s="322"/>
      <c r="V29" s="324"/>
      <c r="W29" s="323"/>
      <c r="X29" s="428" t="str">
        <f t="shared" si="0"/>
        <v/>
      </c>
      <c r="Y29" s="429" t="str">
        <f t="shared" si="10"/>
        <v/>
      </c>
      <c r="Z29" s="452">
        <f t="shared" si="1"/>
        <v>0</v>
      </c>
      <c r="AA29" s="285"/>
      <c r="AB29" s="319"/>
      <c r="AC29" s="324"/>
      <c r="AD29" s="321"/>
      <c r="AE29" s="322"/>
      <c r="AF29" s="324"/>
      <c r="AG29" s="323"/>
      <c r="AH29" s="428" t="str">
        <f t="shared" si="2"/>
        <v/>
      </c>
      <c r="AI29" s="429" t="str">
        <f t="shared" si="11"/>
        <v/>
      </c>
      <c r="AJ29" s="259"/>
      <c r="AK29" s="408" t="str">
        <f t="shared" si="12"/>
        <v>　</v>
      </c>
      <c r="AL29" s="12" t="str">
        <f t="shared" si="3"/>
        <v/>
      </c>
      <c r="AM29" s="12" t="str">
        <f t="shared" si="3"/>
        <v/>
      </c>
      <c r="AN29" s="409" t="str">
        <f t="shared" si="4"/>
        <v/>
      </c>
      <c r="AO29" s="272"/>
      <c r="AP29" s="396" t="str">
        <f t="shared" si="5"/>
        <v/>
      </c>
      <c r="AQ29" s="7">
        <f t="shared" si="6"/>
        <v>0</v>
      </c>
      <c r="AR29" s="397">
        <f t="shared" si="7"/>
        <v>0</v>
      </c>
      <c r="AS29" s="396" t="str">
        <f t="shared" si="8"/>
        <v/>
      </c>
      <c r="AT29" s="7">
        <f t="shared" si="13"/>
        <v>0</v>
      </c>
      <c r="AU29" s="397">
        <f t="shared" si="14"/>
        <v>0</v>
      </c>
      <c r="AV29" s="261"/>
      <c r="AW29" s="239"/>
      <c r="AX29" s="239"/>
    </row>
    <row r="30" spans="1:50" hidden="1">
      <c r="A30" s="94" t="str">
        <f>IF(C30="","",COUNTA($G$11:G30))</f>
        <v/>
      </c>
      <c r="B30" s="176">
        <v>20</v>
      </c>
      <c r="C30" s="179"/>
      <c r="D30" s="179"/>
      <c r="E30" s="181"/>
      <c r="F30" s="182"/>
      <c r="G30" s="177"/>
      <c r="H30" s="184"/>
      <c r="I30" s="367"/>
      <c r="J30" s="178"/>
      <c r="K30" s="439"/>
      <c r="L30" s="251"/>
      <c r="M30" s="402"/>
      <c r="N30" s="403"/>
      <c r="O30" s="404"/>
      <c r="P30" s="450">
        <f t="shared" si="9"/>
        <v>0</v>
      </c>
      <c r="Q30" s="285"/>
      <c r="R30" s="319"/>
      <c r="S30" s="324"/>
      <c r="T30" s="321"/>
      <c r="U30" s="322"/>
      <c r="V30" s="324"/>
      <c r="W30" s="323"/>
      <c r="X30" s="428" t="str">
        <f t="shared" si="0"/>
        <v/>
      </c>
      <c r="Y30" s="429" t="str">
        <f t="shared" si="10"/>
        <v/>
      </c>
      <c r="Z30" s="452">
        <f t="shared" si="1"/>
        <v>0</v>
      </c>
      <c r="AA30" s="434"/>
      <c r="AB30" s="435"/>
      <c r="AC30" s="438"/>
      <c r="AD30" s="436"/>
      <c r="AE30" s="437"/>
      <c r="AF30" s="438"/>
      <c r="AG30" s="323"/>
      <c r="AH30" s="428" t="str">
        <f t="shared" si="2"/>
        <v/>
      </c>
      <c r="AI30" s="429" t="str">
        <f t="shared" si="11"/>
        <v/>
      </c>
      <c r="AJ30" s="259"/>
      <c r="AK30" s="410" t="str">
        <f t="shared" si="12"/>
        <v>　</v>
      </c>
      <c r="AL30" s="411" t="str">
        <f t="shared" si="3"/>
        <v/>
      </c>
      <c r="AM30" s="411" t="str">
        <f t="shared" si="3"/>
        <v/>
      </c>
      <c r="AN30" s="412" t="str">
        <f t="shared" si="4"/>
        <v/>
      </c>
      <c r="AO30" s="272"/>
      <c r="AP30" s="398" t="str">
        <f t="shared" si="5"/>
        <v/>
      </c>
      <c r="AQ30" s="399">
        <f t="shared" si="6"/>
        <v>0</v>
      </c>
      <c r="AR30" s="400">
        <f t="shared" si="7"/>
        <v>0</v>
      </c>
      <c r="AS30" s="398" t="str">
        <f t="shared" si="8"/>
        <v/>
      </c>
      <c r="AT30" s="399">
        <f t="shared" si="13"/>
        <v>0</v>
      </c>
      <c r="AU30" s="400">
        <f t="shared" si="14"/>
        <v>0</v>
      </c>
      <c r="AV30" s="261"/>
      <c r="AW30" s="239"/>
      <c r="AX30" s="239"/>
    </row>
    <row r="31" spans="1:50" ht="5.25" customHeight="1">
      <c r="A31" s="94"/>
      <c r="B31" s="94"/>
      <c r="C31" s="94"/>
      <c r="D31" s="645"/>
      <c r="E31" s="645"/>
      <c r="F31" s="645"/>
      <c r="G31" s="645"/>
      <c r="H31" s="645"/>
      <c r="I31" s="645"/>
      <c r="J31" s="645"/>
      <c r="K31" s="94"/>
      <c r="L31" s="241"/>
      <c r="M31" s="241"/>
      <c r="N31" s="241"/>
      <c r="O31" s="241"/>
      <c r="P31" s="450"/>
      <c r="Q31" s="313"/>
      <c r="R31" s="241"/>
      <c r="S31" s="241"/>
      <c r="T31" s="241"/>
      <c r="U31" s="241"/>
      <c r="V31" s="241"/>
      <c r="W31" s="241"/>
      <c r="X31" s="241"/>
      <c r="Y31" s="241"/>
      <c r="Z31" s="452"/>
      <c r="AA31" s="313"/>
      <c r="AB31" s="314"/>
      <c r="AC31" s="241"/>
      <c r="AD31" s="241"/>
      <c r="AE31" s="241"/>
      <c r="AF31" s="241"/>
      <c r="AG31" s="241"/>
      <c r="AH31" s="241"/>
      <c r="AI31" s="241"/>
      <c r="AJ31" s="241"/>
      <c r="AK31" s="272"/>
      <c r="AL31" s="272"/>
      <c r="AM31" s="272"/>
      <c r="AN31" s="272"/>
      <c r="AO31" s="272"/>
      <c r="AP31" s="241"/>
      <c r="AQ31" s="241"/>
      <c r="AR31" s="241"/>
      <c r="AS31" s="241"/>
      <c r="AT31" s="241"/>
      <c r="AU31" s="241"/>
      <c r="AV31" s="261"/>
      <c r="AW31" s="239"/>
      <c r="AX31" s="239"/>
    </row>
    <row r="32" spans="1:50" ht="14.25">
      <c r="A32" s="175"/>
      <c r="B32" s="199" t="s">
        <v>51</v>
      </c>
      <c r="C32" s="183"/>
      <c r="D32" s="646"/>
      <c r="E32" s="646"/>
      <c r="F32" s="646"/>
      <c r="G32" s="646"/>
      <c r="H32" s="646"/>
      <c r="I32" s="646"/>
      <c r="J32" s="646"/>
      <c r="K32" s="175"/>
      <c r="L32" s="242"/>
      <c r="M32" s="647" t="s">
        <v>971</v>
      </c>
      <c r="N32" s="648"/>
      <c r="O32" s="649"/>
      <c r="P32" s="451"/>
      <c r="Q32" s="650" t="s">
        <v>9</v>
      </c>
      <c r="R32" s="652" t="s">
        <v>962</v>
      </c>
      <c r="S32" s="653"/>
      <c r="T32" s="654"/>
      <c r="U32" s="652" t="s">
        <v>963</v>
      </c>
      <c r="V32" s="653"/>
      <c r="W32" s="653"/>
      <c r="X32" s="655" t="s">
        <v>10</v>
      </c>
      <c r="Y32" s="655"/>
      <c r="Z32" s="452"/>
      <c r="AA32" s="650" t="s">
        <v>9</v>
      </c>
      <c r="AB32" s="669" t="s">
        <v>962</v>
      </c>
      <c r="AC32" s="670"/>
      <c r="AD32" s="671"/>
      <c r="AE32" s="669" t="s">
        <v>963</v>
      </c>
      <c r="AF32" s="670"/>
      <c r="AG32" s="670"/>
      <c r="AH32" s="655" t="s">
        <v>10</v>
      </c>
      <c r="AI32" s="655"/>
      <c r="AJ32" s="261"/>
      <c r="AK32" s="272"/>
      <c r="AL32" s="272"/>
      <c r="AM32" s="272"/>
      <c r="AN32" s="272"/>
      <c r="AO32" s="272"/>
      <c r="AP32" s="261"/>
      <c r="AQ32" s="392"/>
      <c r="AR32" s="261"/>
      <c r="AS32" s="261"/>
      <c r="AT32" s="392"/>
      <c r="AU32" s="261"/>
      <c r="AV32" s="261"/>
      <c r="AW32" s="239"/>
      <c r="AX32" s="239"/>
    </row>
    <row r="33" spans="1:50" ht="12" customHeight="1">
      <c r="A33" s="94"/>
      <c r="B33" s="563" t="s">
        <v>1212</v>
      </c>
      <c r="C33" s="188" t="s">
        <v>965</v>
      </c>
      <c r="D33" s="189" t="s">
        <v>964</v>
      </c>
      <c r="E33" s="190" t="s">
        <v>1128</v>
      </c>
      <c r="F33" s="103" t="s">
        <v>1129</v>
      </c>
      <c r="G33" s="191" t="s">
        <v>106</v>
      </c>
      <c r="H33" s="364" t="s">
        <v>968</v>
      </c>
      <c r="I33" s="365" t="s">
        <v>969</v>
      </c>
      <c r="J33" s="366" t="s">
        <v>1248</v>
      </c>
      <c r="K33" s="175"/>
      <c r="L33" s="242"/>
      <c r="M33" s="278" t="s">
        <v>970</v>
      </c>
      <c r="N33" s="279" t="s">
        <v>966</v>
      </c>
      <c r="O33" s="280" t="s">
        <v>967</v>
      </c>
      <c r="P33" s="451"/>
      <c r="Q33" s="651"/>
      <c r="R33" s="286" t="s">
        <v>10</v>
      </c>
      <c r="S33" s="287" t="s">
        <v>11</v>
      </c>
      <c r="T33" s="288" t="s">
        <v>1249</v>
      </c>
      <c r="U33" s="286" t="s">
        <v>10</v>
      </c>
      <c r="V33" s="289" t="s">
        <v>11</v>
      </c>
      <c r="W33" s="335" t="s">
        <v>53</v>
      </c>
      <c r="X33" s="332" t="s">
        <v>1025</v>
      </c>
      <c r="Y33" s="333" t="s">
        <v>11</v>
      </c>
      <c r="Z33" s="452"/>
      <c r="AA33" s="651"/>
      <c r="AB33" s="286" t="s">
        <v>10</v>
      </c>
      <c r="AC33" s="287" t="s">
        <v>11</v>
      </c>
      <c r="AD33" s="288" t="s">
        <v>1249</v>
      </c>
      <c r="AE33" s="286" t="s">
        <v>10</v>
      </c>
      <c r="AF33" s="289" t="s">
        <v>11</v>
      </c>
      <c r="AG33" s="335" t="s">
        <v>1249</v>
      </c>
      <c r="AH33" s="332" t="s">
        <v>1025</v>
      </c>
      <c r="AI33" s="333" t="s">
        <v>11</v>
      </c>
      <c r="AJ33" s="261"/>
      <c r="AK33" s="259" t="s">
        <v>1176</v>
      </c>
      <c r="AL33" s="272"/>
      <c r="AM33" s="272"/>
      <c r="AN33" s="272"/>
      <c r="AO33" s="272"/>
      <c r="AP33" s="273" t="s">
        <v>1172</v>
      </c>
      <c r="AQ33" s="271"/>
      <c r="AR33" s="271"/>
      <c r="AS33" s="273" t="s">
        <v>1173</v>
      </c>
      <c r="AT33" s="271"/>
      <c r="AU33" s="271"/>
      <c r="AV33" s="261"/>
      <c r="AW33" s="239"/>
      <c r="AX33" s="239"/>
    </row>
    <row r="34" spans="1:50" ht="15.95" customHeight="1">
      <c r="A34" s="94" t="str">
        <f>IF(C34="","",COUNTA($G$11:$G$30)+COUNTA($G$34:G34))</f>
        <v/>
      </c>
      <c r="B34" s="180">
        <v>1</v>
      </c>
      <c r="C34" s="13"/>
      <c r="D34" s="13"/>
      <c r="E34" s="194"/>
      <c r="F34" s="362"/>
      <c r="G34" s="177"/>
      <c r="H34" s="184"/>
      <c r="I34" s="367"/>
      <c r="J34" s="178"/>
      <c r="K34" s="175"/>
      <c r="L34" s="242"/>
      <c r="M34" s="405"/>
      <c r="N34" s="406"/>
      <c r="O34" s="407"/>
      <c r="P34" s="450">
        <f>H34</f>
        <v>0</v>
      </c>
      <c r="Q34" s="290"/>
      <c r="R34" s="325"/>
      <c r="S34" s="326"/>
      <c r="T34" s="327"/>
      <c r="U34" s="328"/>
      <c r="V34" s="326"/>
      <c r="W34" s="329"/>
      <c r="X34" s="430" t="str">
        <f t="shared" ref="X34:X53" si="15">IF(H34="","",IF(R34="",U34,IF(U34="",R34,IF(AP34="T",AQ34,AR34))))</f>
        <v/>
      </c>
      <c r="Y34" s="431" t="str">
        <f>IF(OR(H34="１００Ｍ",H34="２００Ｍ",H34="１１０ＭＨ",H34="１００ＭＨ",H34="走幅跳"),(IF(X34=R34,S34,V34)),"")</f>
        <v/>
      </c>
      <c r="Z34" s="452">
        <f t="shared" ref="Z34:Z53" si="16">I34</f>
        <v>0</v>
      </c>
      <c r="AA34" s="290"/>
      <c r="AB34" s="325"/>
      <c r="AC34" s="326"/>
      <c r="AD34" s="327"/>
      <c r="AE34" s="328"/>
      <c r="AF34" s="326"/>
      <c r="AG34" s="329"/>
      <c r="AH34" s="432" t="str">
        <f t="shared" ref="AH34:AH53" si="17">IF(I34="","",IF(AB34="",AE34,IF(AE34="",AB34,IF(AS34="T",AT34,AU34))))</f>
        <v/>
      </c>
      <c r="AI34" s="431" t="str">
        <f>IF(OR(I34="１００Ｍ",I34="２００Ｍ",I34="１１０ＭＨ",I34="１００ＭＨ",I34="走幅跳"),(IF(AH34=AB34,AC34,AF34)),"")</f>
        <v/>
      </c>
      <c r="AJ34" s="261"/>
      <c r="AK34" s="11" t="str">
        <f>C34&amp;"　"&amp;D34</f>
        <v>　</v>
      </c>
      <c r="AL34" s="12" t="str">
        <f>IFERROR(VLOOKUP(H34,$H$97:$I$109,2,0),"")</f>
        <v/>
      </c>
      <c r="AM34" s="12" t="str">
        <f>IFERROR(VLOOKUP(I34,$H$97:$I$109,2,0),"")</f>
        <v/>
      </c>
      <c r="AN34" s="12" t="str">
        <f>IF(J34="","",$I$111)</f>
        <v/>
      </c>
      <c r="AO34" s="272"/>
      <c r="AP34" s="393" t="str">
        <f t="shared" ref="AP34:AP53" si="18">IF(H34="","",IF(OR(H34=$H$97,H34=$H$98,H34=$H$99,H34=$H$100,H34=$H$101),"T","F"))</f>
        <v/>
      </c>
      <c r="AQ34" s="401">
        <f t="shared" ref="AQ34:AQ53" si="19">IF(R34&gt;U34,U34,R34)</f>
        <v>0</v>
      </c>
      <c r="AR34" s="395">
        <f t="shared" ref="AR34:AR53" si="20">IF(R34&gt;U34,R34,U34)</f>
        <v>0</v>
      </c>
      <c r="AS34" s="393" t="str">
        <f t="shared" ref="AS34:AS53" si="21">IF(I34="","",IF(OR(I34=$H$97,I34=$H$98,I34=$H$99,I34=$H$100,I34=$H$101),"T","F"))</f>
        <v/>
      </c>
      <c r="AT34" s="401">
        <f t="shared" ref="AT34:AT53" si="22">IF(AB34&gt;AE34,AE34,AB34)</f>
        <v>0</v>
      </c>
      <c r="AU34" s="395">
        <f t="shared" ref="AU34:AU53" si="23">IF(AB34&gt;AE34,AB34,AE34)</f>
        <v>0</v>
      </c>
      <c r="AV34" s="261"/>
      <c r="AW34" s="239"/>
      <c r="AX34" s="239"/>
    </row>
    <row r="35" spans="1:50" ht="15.95" customHeight="1">
      <c r="A35" s="94" t="str">
        <f>IF(C35="","",COUNTA($G$11:$G$30)+COUNTA($G$34:G35))</f>
        <v/>
      </c>
      <c r="B35" s="180">
        <v>2</v>
      </c>
      <c r="C35" s="179"/>
      <c r="D35" s="179"/>
      <c r="E35" s="181"/>
      <c r="F35" s="182"/>
      <c r="G35" s="177"/>
      <c r="H35" s="184"/>
      <c r="I35" s="367"/>
      <c r="J35" s="178"/>
      <c r="K35" s="439"/>
      <c r="L35" s="251"/>
      <c r="M35" s="405"/>
      <c r="N35" s="406"/>
      <c r="O35" s="407"/>
      <c r="P35" s="450">
        <f t="shared" ref="P35:P53" si="24">H35</f>
        <v>0</v>
      </c>
      <c r="Q35" s="290"/>
      <c r="R35" s="325"/>
      <c r="S35" s="326"/>
      <c r="T35" s="327"/>
      <c r="U35" s="328"/>
      <c r="V35" s="326"/>
      <c r="W35" s="329"/>
      <c r="X35" s="430" t="str">
        <f t="shared" si="15"/>
        <v/>
      </c>
      <c r="Y35" s="431" t="str">
        <f t="shared" ref="Y35:Y53" si="25">IF(OR(H35="１００Ｍ",H35="２００Ｍ",H35="１１０ＭＨ",H35="１００ＭＨ",H35="走幅跳"),(IF(X35=R35,S35,V35)),"")</f>
        <v/>
      </c>
      <c r="Z35" s="452">
        <f t="shared" si="16"/>
        <v>0</v>
      </c>
      <c r="AA35" s="290"/>
      <c r="AB35" s="325"/>
      <c r="AC35" s="326"/>
      <c r="AD35" s="327"/>
      <c r="AE35" s="328"/>
      <c r="AF35" s="326"/>
      <c r="AG35" s="329"/>
      <c r="AH35" s="432" t="str">
        <f t="shared" si="17"/>
        <v/>
      </c>
      <c r="AI35" s="431" t="str">
        <f t="shared" ref="AI35:AI53" si="26">IF(OR(I35="１００Ｍ",I35="２００Ｍ",I35="１１０ＭＨ",I35="１００ＭＨ",I35="走幅跳"),(IF(AH35=AB35,AC35,AF35)),"")</f>
        <v/>
      </c>
      <c r="AJ35" s="261"/>
      <c r="AK35" s="11" t="str">
        <f t="shared" ref="AK35:AK53" si="27">C35&amp;"　"&amp;D35</f>
        <v>　</v>
      </c>
      <c r="AL35" s="12" t="str">
        <f t="shared" ref="AL35:AM53" si="28">IFERROR(VLOOKUP(H35,$H$97:$I$109,2,0),"")</f>
        <v/>
      </c>
      <c r="AM35" s="12" t="str">
        <f t="shared" si="28"/>
        <v/>
      </c>
      <c r="AN35" s="12" t="str">
        <f t="shared" ref="AN35:AN53" si="29">IF(J35="","",$I$111)</f>
        <v/>
      </c>
      <c r="AO35" s="272"/>
      <c r="AP35" s="396" t="str">
        <f t="shared" si="18"/>
        <v/>
      </c>
      <c r="AQ35" s="7">
        <f t="shared" si="19"/>
        <v>0</v>
      </c>
      <c r="AR35" s="397">
        <f t="shared" si="20"/>
        <v>0</v>
      </c>
      <c r="AS35" s="396" t="str">
        <f t="shared" si="21"/>
        <v/>
      </c>
      <c r="AT35" s="7">
        <f t="shared" si="22"/>
        <v>0</v>
      </c>
      <c r="AU35" s="397">
        <f t="shared" si="23"/>
        <v>0</v>
      </c>
      <c r="AV35" s="261"/>
      <c r="AW35" s="239"/>
      <c r="AX35" s="239"/>
    </row>
    <row r="36" spans="1:50" s="50" customFormat="1" ht="15.95" customHeight="1">
      <c r="A36" s="94" t="str">
        <f>IF(C36="","",COUNTA($G$11:$G$30)+COUNTA($G$34:G36))</f>
        <v/>
      </c>
      <c r="B36" s="180">
        <v>3</v>
      </c>
      <c r="C36" s="13"/>
      <c r="D36" s="13"/>
      <c r="E36" s="194"/>
      <c r="F36" s="362"/>
      <c r="G36" s="177"/>
      <c r="H36" s="184"/>
      <c r="I36" s="367"/>
      <c r="J36" s="178"/>
      <c r="K36" s="439"/>
      <c r="L36" s="251"/>
      <c r="M36" s="405"/>
      <c r="N36" s="406"/>
      <c r="O36" s="407"/>
      <c r="P36" s="450">
        <f t="shared" si="24"/>
        <v>0</v>
      </c>
      <c r="Q36" s="290"/>
      <c r="R36" s="325"/>
      <c r="S36" s="326"/>
      <c r="T36" s="327"/>
      <c r="U36" s="328"/>
      <c r="V36" s="326"/>
      <c r="W36" s="329"/>
      <c r="X36" s="430" t="str">
        <f t="shared" si="15"/>
        <v/>
      </c>
      <c r="Y36" s="431" t="str">
        <f t="shared" si="25"/>
        <v/>
      </c>
      <c r="Z36" s="452">
        <f t="shared" si="16"/>
        <v>0</v>
      </c>
      <c r="AA36" s="290"/>
      <c r="AB36" s="325"/>
      <c r="AC36" s="326"/>
      <c r="AD36" s="327"/>
      <c r="AE36" s="328"/>
      <c r="AF36" s="326"/>
      <c r="AG36" s="329"/>
      <c r="AH36" s="432" t="str">
        <f t="shared" si="17"/>
        <v/>
      </c>
      <c r="AI36" s="431" t="str">
        <f t="shared" si="26"/>
        <v/>
      </c>
      <c r="AJ36" s="261"/>
      <c r="AK36" s="11" t="str">
        <f t="shared" si="27"/>
        <v>　</v>
      </c>
      <c r="AL36" s="12" t="str">
        <f t="shared" si="28"/>
        <v/>
      </c>
      <c r="AM36" s="12" t="str">
        <f t="shared" si="28"/>
        <v/>
      </c>
      <c r="AN36" s="12" t="str">
        <f t="shared" si="29"/>
        <v/>
      </c>
      <c r="AO36" s="272"/>
      <c r="AP36" s="396" t="str">
        <f t="shared" si="18"/>
        <v/>
      </c>
      <c r="AQ36" s="7">
        <f t="shared" si="19"/>
        <v>0</v>
      </c>
      <c r="AR36" s="397">
        <f t="shared" si="20"/>
        <v>0</v>
      </c>
      <c r="AS36" s="396" t="str">
        <f t="shared" si="21"/>
        <v/>
      </c>
      <c r="AT36" s="7">
        <f t="shared" si="22"/>
        <v>0</v>
      </c>
      <c r="AU36" s="397">
        <f t="shared" si="23"/>
        <v>0</v>
      </c>
      <c r="AV36" s="261"/>
      <c r="AW36" s="240"/>
      <c r="AX36" s="240"/>
    </row>
    <row r="37" spans="1:50" ht="15.95" customHeight="1">
      <c r="A37" s="94" t="str">
        <f>IF(C37="","",COUNTA($G$11:$G$30)+COUNTA($G$34:G37))</f>
        <v/>
      </c>
      <c r="B37" s="180">
        <v>4</v>
      </c>
      <c r="C37" s="179"/>
      <c r="D37" s="179"/>
      <c r="E37" s="181"/>
      <c r="F37" s="182"/>
      <c r="G37" s="177"/>
      <c r="H37" s="184"/>
      <c r="I37" s="367"/>
      <c r="J37" s="178"/>
      <c r="K37" s="439"/>
      <c r="L37" s="251"/>
      <c r="M37" s="405"/>
      <c r="N37" s="406"/>
      <c r="O37" s="407"/>
      <c r="P37" s="450">
        <f t="shared" si="24"/>
        <v>0</v>
      </c>
      <c r="Q37" s="290"/>
      <c r="R37" s="325"/>
      <c r="S37" s="326"/>
      <c r="T37" s="327"/>
      <c r="U37" s="328"/>
      <c r="V37" s="326"/>
      <c r="W37" s="329"/>
      <c r="X37" s="430" t="str">
        <f t="shared" si="15"/>
        <v/>
      </c>
      <c r="Y37" s="431" t="str">
        <f t="shared" si="25"/>
        <v/>
      </c>
      <c r="Z37" s="452">
        <f t="shared" si="16"/>
        <v>0</v>
      </c>
      <c r="AA37" s="290"/>
      <c r="AB37" s="325"/>
      <c r="AC37" s="326"/>
      <c r="AD37" s="327"/>
      <c r="AE37" s="328"/>
      <c r="AF37" s="326"/>
      <c r="AG37" s="329"/>
      <c r="AH37" s="432" t="str">
        <f t="shared" si="17"/>
        <v/>
      </c>
      <c r="AI37" s="431" t="str">
        <f t="shared" si="26"/>
        <v/>
      </c>
      <c r="AJ37" s="261"/>
      <c r="AK37" s="11" t="str">
        <f t="shared" si="27"/>
        <v>　</v>
      </c>
      <c r="AL37" s="12" t="str">
        <f t="shared" si="28"/>
        <v/>
      </c>
      <c r="AM37" s="12" t="str">
        <f t="shared" si="28"/>
        <v/>
      </c>
      <c r="AN37" s="12" t="str">
        <f t="shared" si="29"/>
        <v/>
      </c>
      <c r="AO37" s="272"/>
      <c r="AP37" s="396" t="str">
        <f t="shared" si="18"/>
        <v/>
      </c>
      <c r="AQ37" s="7">
        <f t="shared" si="19"/>
        <v>0</v>
      </c>
      <c r="AR37" s="397">
        <f t="shared" si="20"/>
        <v>0</v>
      </c>
      <c r="AS37" s="396" t="str">
        <f t="shared" si="21"/>
        <v/>
      </c>
      <c r="AT37" s="7">
        <f t="shared" si="22"/>
        <v>0</v>
      </c>
      <c r="AU37" s="397">
        <f t="shared" si="23"/>
        <v>0</v>
      </c>
      <c r="AV37" s="261"/>
      <c r="AW37" s="239"/>
      <c r="AX37" s="239"/>
    </row>
    <row r="38" spans="1:50" ht="15.95" customHeight="1">
      <c r="A38" s="94" t="str">
        <f>IF(C38="","",COUNTA($G$11:$G$30)+COUNTA($G$34:G38))</f>
        <v/>
      </c>
      <c r="B38" s="180">
        <v>5</v>
      </c>
      <c r="C38" s="13"/>
      <c r="D38" s="13"/>
      <c r="E38" s="194"/>
      <c r="F38" s="362"/>
      <c r="G38" s="177"/>
      <c r="H38" s="184"/>
      <c r="I38" s="367"/>
      <c r="J38" s="178"/>
      <c r="K38" s="439"/>
      <c r="L38" s="251"/>
      <c r="M38" s="405"/>
      <c r="N38" s="406"/>
      <c r="O38" s="407"/>
      <c r="P38" s="450">
        <f t="shared" si="24"/>
        <v>0</v>
      </c>
      <c r="Q38" s="290"/>
      <c r="R38" s="325"/>
      <c r="S38" s="326"/>
      <c r="T38" s="327"/>
      <c r="U38" s="328"/>
      <c r="V38" s="326"/>
      <c r="W38" s="329"/>
      <c r="X38" s="430" t="str">
        <f t="shared" si="15"/>
        <v/>
      </c>
      <c r="Y38" s="431" t="str">
        <f t="shared" si="25"/>
        <v/>
      </c>
      <c r="Z38" s="452">
        <f t="shared" si="16"/>
        <v>0</v>
      </c>
      <c r="AA38" s="290"/>
      <c r="AB38" s="325"/>
      <c r="AC38" s="326"/>
      <c r="AD38" s="327"/>
      <c r="AE38" s="328"/>
      <c r="AF38" s="326"/>
      <c r="AG38" s="329"/>
      <c r="AH38" s="432" t="str">
        <f t="shared" si="17"/>
        <v/>
      </c>
      <c r="AI38" s="431" t="str">
        <f t="shared" si="26"/>
        <v/>
      </c>
      <c r="AJ38" s="258"/>
      <c r="AK38" s="11" t="str">
        <f t="shared" si="27"/>
        <v>　</v>
      </c>
      <c r="AL38" s="12" t="str">
        <f t="shared" si="28"/>
        <v/>
      </c>
      <c r="AM38" s="12" t="str">
        <f t="shared" si="28"/>
        <v/>
      </c>
      <c r="AN38" s="12" t="str">
        <f t="shared" si="29"/>
        <v/>
      </c>
      <c r="AO38" s="272"/>
      <c r="AP38" s="396" t="str">
        <f t="shared" si="18"/>
        <v/>
      </c>
      <c r="AQ38" s="7">
        <f t="shared" si="19"/>
        <v>0</v>
      </c>
      <c r="AR38" s="397">
        <f t="shared" si="20"/>
        <v>0</v>
      </c>
      <c r="AS38" s="396" t="str">
        <f t="shared" si="21"/>
        <v/>
      </c>
      <c r="AT38" s="7">
        <f t="shared" si="22"/>
        <v>0</v>
      </c>
      <c r="AU38" s="397">
        <f t="shared" si="23"/>
        <v>0</v>
      </c>
      <c r="AV38" s="261"/>
      <c r="AW38" s="239"/>
      <c r="AX38" s="239"/>
    </row>
    <row r="39" spans="1:50" ht="15.95" customHeight="1">
      <c r="A39" s="94" t="str">
        <f>IF(C39="","",COUNTA($G$11:$G$30)+COUNTA($G$34:G39))</f>
        <v/>
      </c>
      <c r="B39" s="180">
        <v>6</v>
      </c>
      <c r="C39" s="179"/>
      <c r="D39" s="179"/>
      <c r="E39" s="181"/>
      <c r="F39" s="182"/>
      <c r="G39" s="177"/>
      <c r="H39" s="184"/>
      <c r="I39" s="367"/>
      <c r="J39" s="178"/>
      <c r="K39" s="439"/>
      <c r="L39" s="251"/>
      <c r="M39" s="405"/>
      <c r="N39" s="406"/>
      <c r="O39" s="407"/>
      <c r="P39" s="450">
        <f t="shared" si="24"/>
        <v>0</v>
      </c>
      <c r="Q39" s="290"/>
      <c r="R39" s="325"/>
      <c r="S39" s="326"/>
      <c r="T39" s="327"/>
      <c r="U39" s="328"/>
      <c r="V39" s="326"/>
      <c r="W39" s="329"/>
      <c r="X39" s="430" t="str">
        <f t="shared" si="15"/>
        <v/>
      </c>
      <c r="Y39" s="431" t="str">
        <f t="shared" si="25"/>
        <v/>
      </c>
      <c r="Z39" s="452">
        <f t="shared" si="16"/>
        <v>0</v>
      </c>
      <c r="AA39" s="290"/>
      <c r="AB39" s="325"/>
      <c r="AC39" s="326"/>
      <c r="AD39" s="327"/>
      <c r="AE39" s="328"/>
      <c r="AF39" s="326"/>
      <c r="AG39" s="329"/>
      <c r="AH39" s="432" t="str">
        <f t="shared" si="17"/>
        <v/>
      </c>
      <c r="AI39" s="431" t="str">
        <f t="shared" si="26"/>
        <v/>
      </c>
      <c r="AJ39" s="258"/>
      <c r="AK39" s="11" t="str">
        <f t="shared" si="27"/>
        <v>　</v>
      </c>
      <c r="AL39" s="12" t="str">
        <f t="shared" si="28"/>
        <v/>
      </c>
      <c r="AM39" s="12" t="str">
        <f t="shared" si="28"/>
        <v/>
      </c>
      <c r="AN39" s="12" t="str">
        <f t="shared" si="29"/>
        <v/>
      </c>
      <c r="AO39" s="272"/>
      <c r="AP39" s="396" t="str">
        <f t="shared" si="18"/>
        <v/>
      </c>
      <c r="AQ39" s="7">
        <f t="shared" si="19"/>
        <v>0</v>
      </c>
      <c r="AR39" s="397">
        <f t="shared" si="20"/>
        <v>0</v>
      </c>
      <c r="AS39" s="396" t="str">
        <f t="shared" si="21"/>
        <v/>
      </c>
      <c r="AT39" s="7">
        <f t="shared" si="22"/>
        <v>0</v>
      </c>
      <c r="AU39" s="397">
        <f t="shared" si="23"/>
        <v>0</v>
      </c>
      <c r="AV39" s="261"/>
      <c r="AW39" s="239"/>
      <c r="AX39" s="239"/>
    </row>
    <row r="40" spans="1:50" ht="15.95" customHeight="1">
      <c r="A40" s="94" t="str">
        <f>IF(C40="","",COUNTA($G$11:$G$30)+COUNTA($G$34:G40))</f>
        <v/>
      </c>
      <c r="B40" s="180">
        <v>7</v>
      </c>
      <c r="C40" s="13"/>
      <c r="D40" s="13"/>
      <c r="E40" s="194"/>
      <c r="F40" s="362"/>
      <c r="G40" s="177"/>
      <c r="H40" s="184"/>
      <c r="I40" s="367"/>
      <c r="J40" s="178"/>
      <c r="K40" s="439"/>
      <c r="L40" s="251"/>
      <c r="M40" s="405"/>
      <c r="N40" s="406"/>
      <c r="O40" s="407"/>
      <c r="P40" s="450">
        <f t="shared" si="24"/>
        <v>0</v>
      </c>
      <c r="Q40" s="290"/>
      <c r="R40" s="325"/>
      <c r="S40" s="326"/>
      <c r="T40" s="327"/>
      <c r="U40" s="328"/>
      <c r="V40" s="326"/>
      <c r="W40" s="329"/>
      <c r="X40" s="430" t="str">
        <f t="shared" si="15"/>
        <v/>
      </c>
      <c r="Y40" s="431" t="str">
        <f t="shared" si="25"/>
        <v/>
      </c>
      <c r="Z40" s="452">
        <f t="shared" si="16"/>
        <v>0</v>
      </c>
      <c r="AA40" s="290"/>
      <c r="AB40" s="325"/>
      <c r="AC40" s="326"/>
      <c r="AD40" s="327"/>
      <c r="AE40" s="328"/>
      <c r="AF40" s="326"/>
      <c r="AG40" s="329"/>
      <c r="AH40" s="432" t="str">
        <f t="shared" si="17"/>
        <v/>
      </c>
      <c r="AI40" s="431" t="str">
        <f t="shared" si="26"/>
        <v/>
      </c>
      <c r="AJ40" s="259"/>
      <c r="AK40" s="11" t="str">
        <f t="shared" si="27"/>
        <v>　</v>
      </c>
      <c r="AL40" s="12" t="str">
        <f t="shared" si="28"/>
        <v/>
      </c>
      <c r="AM40" s="12" t="str">
        <f t="shared" si="28"/>
        <v/>
      </c>
      <c r="AN40" s="12" t="str">
        <f t="shared" si="29"/>
        <v/>
      </c>
      <c r="AO40" s="272"/>
      <c r="AP40" s="396" t="str">
        <f t="shared" si="18"/>
        <v/>
      </c>
      <c r="AQ40" s="7">
        <f t="shared" si="19"/>
        <v>0</v>
      </c>
      <c r="AR40" s="397">
        <f t="shared" si="20"/>
        <v>0</v>
      </c>
      <c r="AS40" s="396" t="str">
        <f t="shared" si="21"/>
        <v/>
      </c>
      <c r="AT40" s="7">
        <f t="shared" si="22"/>
        <v>0</v>
      </c>
      <c r="AU40" s="397">
        <f t="shared" si="23"/>
        <v>0</v>
      </c>
      <c r="AV40" s="261"/>
      <c r="AW40" s="239"/>
      <c r="AX40" s="239"/>
    </row>
    <row r="41" spans="1:50" ht="15.95" customHeight="1">
      <c r="A41" s="94" t="str">
        <f>IF(C41="","",COUNTA($G$11:$G$30)+COUNTA($G$34:G41))</f>
        <v/>
      </c>
      <c r="B41" s="180">
        <v>8</v>
      </c>
      <c r="C41" s="179"/>
      <c r="D41" s="179"/>
      <c r="E41" s="181"/>
      <c r="F41" s="182"/>
      <c r="G41" s="177"/>
      <c r="H41" s="184"/>
      <c r="I41" s="367"/>
      <c r="J41" s="178"/>
      <c r="K41" s="439"/>
      <c r="L41" s="251"/>
      <c r="M41" s="405"/>
      <c r="N41" s="406"/>
      <c r="O41" s="407"/>
      <c r="P41" s="450">
        <f t="shared" si="24"/>
        <v>0</v>
      </c>
      <c r="Q41" s="290"/>
      <c r="R41" s="325"/>
      <c r="S41" s="326"/>
      <c r="T41" s="327"/>
      <c r="U41" s="328"/>
      <c r="V41" s="326"/>
      <c r="W41" s="329"/>
      <c r="X41" s="430" t="str">
        <f t="shared" si="15"/>
        <v/>
      </c>
      <c r="Y41" s="431" t="str">
        <f t="shared" si="25"/>
        <v/>
      </c>
      <c r="Z41" s="452">
        <f t="shared" si="16"/>
        <v>0</v>
      </c>
      <c r="AA41" s="290"/>
      <c r="AB41" s="325"/>
      <c r="AC41" s="326"/>
      <c r="AD41" s="327"/>
      <c r="AE41" s="328"/>
      <c r="AF41" s="326"/>
      <c r="AG41" s="329"/>
      <c r="AH41" s="432" t="str">
        <f t="shared" si="17"/>
        <v/>
      </c>
      <c r="AI41" s="431" t="str">
        <f t="shared" si="26"/>
        <v/>
      </c>
      <c r="AJ41" s="258"/>
      <c r="AK41" s="11" t="str">
        <f t="shared" si="27"/>
        <v>　</v>
      </c>
      <c r="AL41" s="12" t="str">
        <f t="shared" si="28"/>
        <v/>
      </c>
      <c r="AM41" s="12" t="str">
        <f t="shared" si="28"/>
        <v/>
      </c>
      <c r="AN41" s="12" t="str">
        <f t="shared" si="29"/>
        <v/>
      </c>
      <c r="AO41" s="272"/>
      <c r="AP41" s="396" t="str">
        <f t="shared" si="18"/>
        <v/>
      </c>
      <c r="AQ41" s="7">
        <f t="shared" si="19"/>
        <v>0</v>
      </c>
      <c r="AR41" s="397">
        <f t="shared" si="20"/>
        <v>0</v>
      </c>
      <c r="AS41" s="396" t="str">
        <f t="shared" si="21"/>
        <v/>
      </c>
      <c r="AT41" s="7">
        <f t="shared" si="22"/>
        <v>0</v>
      </c>
      <c r="AU41" s="397">
        <f t="shared" si="23"/>
        <v>0</v>
      </c>
      <c r="AV41" s="261"/>
      <c r="AW41" s="239"/>
      <c r="AX41" s="239"/>
    </row>
    <row r="42" spans="1:50" ht="15.95" customHeight="1">
      <c r="A42" s="94" t="str">
        <f>IF(C42="","",COUNTA($G$11:$G$30)+COUNTA($G$34:G42))</f>
        <v/>
      </c>
      <c r="B42" s="180">
        <v>9</v>
      </c>
      <c r="C42" s="13"/>
      <c r="D42" s="13"/>
      <c r="E42" s="194"/>
      <c r="F42" s="362"/>
      <c r="G42" s="177"/>
      <c r="H42" s="184"/>
      <c r="I42" s="367"/>
      <c r="J42" s="178"/>
      <c r="K42" s="439"/>
      <c r="L42" s="251"/>
      <c r="M42" s="405"/>
      <c r="N42" s="406"/>
      <c r="O42" s="407"/>
      <c r="P42" s="450">
        <f t="shared" si="24"/>
        <v>0</v>
      </c>
      <c r="Q42" s="290"/>
      <c r="R42" s="325"/>
      <c r="S42" s="326"/>
      <c r="T42" s="327"/>
      <c r="U42" s="328"/>
      <c r="V42" s="326"/>
      <c r="W42" s="329"/>
      <c r="X42" s="430" t="str">
        <f t="shared" si="15"/>
        <v/>
      </c>
      <c r="Y42" s="431" t="str">
        <f t="shared" si="25"/>
        <v/>
      </c>
      <c r="Z42" s="452">
        <f t="shared" si="16"/>
        <v>0</v>
      </c>
      <c r="AA42" s="290"/>
      <c r="AB42" s="325"/>
      <c r="AC42" s="326"/>
      <c r="AD42" s="327"/>
      <c r="AE42" s="328"/>
      <c r="AF42" s="326"/>
      <c r="AG42" s="329"/>
      <c r="AH42" s="432" t="str">
        <f t="shared" si="17"/>
        <v/>
      </c>
      <c r="AI42" s="431" t="str">
        <f t="shared" si="26"/>
        <v/>
      </c>
      <c r="AJ42" s="261"/>
      <c r="AK42" s="11" t="str">
        <f t="shared" si="27"/>
        <v>　</v>
      </c>
      <c r="AL42" s="12" t="str">
        <f t="shared" si="28"/>
        <v/>
      </c>
      <c r="AM42" s="12" t="str">
        <f t="shared" si="28"/>
        <v/>
      </c>
      <c r="AN42" s="12" t="str">
        <f t="shared" si="29"/>
        <v/>
      </c>
      <c r="AO42" s="272"/>
      <c r="AP42" s="396" t="str">
        <f t="shared" si="18"/>
        <v/>
      </c>
      <c r="AQ42" s="7">
        <f t="shared" si="19"/>
        <v>0</v>
      </c>
      <c r="AR42" s="397">
        <f t="shared" si="20"/>
        <v>0</v>
      </c>
      <c r="AS42" s="396" t="str">
        <f t="shared" si="21"/>
        <v/>
      </c>
      <c r="AT42" s="7">
        <f t="shared" si="22"/>
        <v>0</v>
      </c>
      <c r="AU42" s="397">
        <f t="shared" si="23"/>
        <v>0</v>
      </c>
      <c r="AV42" s="261"/>
      <c r="AW42" s="239"/>
      <c r="AX42" s="239"/>
    </row>
    <row r="43" spans="1:50" ht="15.95" customHeight="1">
      <c r="A43" s="94" t="str">
        <f>IF(C43="","",COUNTA($G$11:$G$30)+COUNTA($G$34:G43))</f>
        <v/>
      </c>
      <c r="B43" s="180">
        <v>10</v>
      </c>
      <c r="C43" s="179"/>
      <c r="D43" s="179"/>
      <c r="E43" s="181"/>
      <c r="F43" s="182"/>
      <c r="G43" s="177"/>
      <c r="H43" s="184"/>
      <c r="I43" s="367"/>
      <c r="J43" s="178"/>
      <c r="K43" s="439"/>
      <c r="L43" s="251"/>
      <c r="M43" s="405"/>
      <c r="N43" s="406"/>
      <c r="O43" s="407"/>
      <c r="P43" s="450">
        <f t="shared" si="24"/>
        <v>0</v>
      </c>
      <c r="Q43" s="290"/>
      <c r="R43" s="325"/>
      <c r="S43" s="326"/>
      <c r="T43" s="327"/>
      <c r="U43" s="328"/>
      <c r="V43" s="326"/>
      <c r="W43" s="329"/>
      <c r="X43" s="430" t="str">
        <f t="shared" si="15"/>
        <v/>
      </c>
      <c r="Y43" s="431" t="str">
        <f t="shared" si="25"/>
        <v/>
      </c>
      <c r="Z43" s="452">
        <f t="shared" si="16"/>
        <v>0</v>
      </c>
      <c r="AA43" s="290"/>
      <c r="AB43" s="325"/>
      <c r="AC43" s="326"/>
      <c r="AD43" s="327"/>
      <c r="AE43" s="328"/>
      <c r="AF43" s="326"/>
      <c r="AG43" s="329"/>
      <c r="AH43" s="432" t="str">
        <f t="shared" si="17"/>
        <v/>
      </c>
      <c r="AI43" s="431" t="str">
        <f t="shared" si="26"/>
        <v/>
      </c>
      <c r="AJ43" s="261"/>
      <c r="AK43" s="11" t="str">
        <f t="shared" si="27"/>
        <v>　</v>
      </c>
      <c r="AL43" s="12" t="str">
        <f t="shared" si="28"/>
        <v/>
      </c>
      <c r="AM43" s="12" t="str">
        <f t="shared" si="28"/>
        <v/>
      </c>
      <c r="AN43" s="12" t="str">
        <f t="shared" si="29"/>
        <v/>
      </c>
      <c r="AO43" s="272"/>
      <c r="AP43" s="396" t="str">
        <f t="shared" si="18"/>
        <v/>
      </c>
      <c r="AQ43" s="7">
        <f t="shared" si="19"/>
        <v>0</v>
      </c>
      <c r="AR43" s="397">
        <f t="shared" si="20"/>
        <v>0</v>
      </c>
      <c r="AS43" s="396" t="str">
        <f t="shared" si="21"/>
        <v/>
      </c>
      <c r="AT43" s="7">
        <f t="shared" si="22"/>
        <v>0</v>
      </c>
      <c r="AU43" s="397">
        <f t="shared" si="23"/>
        <v>0</v>
      </c>
      <c r="AV43" s="261"/>
      <c r="AW43" s="239"/>
      <c r="AX43" s="239"/>
    </row>
    <row r="44" spans="1:50" ht="15.95" customHeight="1">
      <c r="A44" s="94" t="str">
        <f>IF(C44="","",COUNTA($G$11:$G$30)+COUNTA($G$34:G44))</f>
        <v/>
      </c>
      <c r="B44" s="180">
        <v>11</v>
      </c>
      <c r="C44" s="13"/>
      <c r="D44" s="13"/>
      <c r="E44" s="194"/>
      <c r="F44" s="362"/>
      <c r="G44" s="177"/>
      <c r="H44" s="184"/>
      <c r="I44" s="367"/>
      <c r="J44" s="178"/>
      <c r="K44" s="439"/>
      <c r="L44" s="251"/>
      <c r="M44" s="405"/>
      <c r="N44" s="406"/>
      <c r="O44" s="407"/>
      <c r="P44" s="450">
        <f t="shared" si="24"/>
        <v>0</v>
      </c>
      <c r="Q44" s="290"/>
      <c r="R44" s="325"/>
      <c r="S44" s="326"/>
      <c r="T44" s="327"/>
      <c r="U44" s="328"/>
      <c r="V44" s="326"/>
      <c r="W44" s="329"/>
      <c r="X44" s="430" t="str">
        <f t="shared" si="15"/>
        <v/>
      </c>
      <c r="Y44" s="431" t="str">
        <f t="shared" si="25"/>
        <v/>
      </c>
      <c r="Z44" s="452">
        <f t="shared" si="16"/>
        <v>0</v>
      </c>
      <c r="AA44" s="290"/>
      <c r="AB44" s="325"/>
      <c r="AC44" s="326"/>
      <c r="AD44" s="327"/>
      <c r="AE44" s="328"/>
      <c r="AF44" s="326"/>
      <c r="AG44" s="329"/>
      <c r="AH44" s="432" t="str">
        <f t="shared" si="17"/>
        <v/>
      </c>
      <c r="AI44" s="431" t="str">
        <f t="shared" si="26"/>
        <v/>
      </c>
      <c r="AJ44" s="261"/>
      <c r="AK44" s="11" t="str">
        <f t="shared" si="27"/>
        <v>　</v>
      </c>
      <c r="AL44" s="12" t="str">
        <f t="shared" si="28"/>
        <v/>
      </c>
      <c r="AM44" s="12" t="str">
        <f t="shared" si="28"/>
        <v/>
      </c>
      <c r="AN44" s="12" t="str">
        <f t="shared" si="29"/>
        <v/>
      </c>
      <c r="AO44" s="272"/>
      <c r="AP44" s="396" t="str">
        <f t="shared" si="18"/>
        <v/>
      </c>
      <c r="AQ44" s="7">
        <f t="shared" si="19"/>
        <v>0</v>
      </c>
      <c r="AR44" s="397">
        <f t="shared" si="20"/>
        <v>0</v>
      </c>
      <c r="AS44" s="396" t="str">
        <f t="shared" si="21"/>
        <v/>
      </c>
      <c r="AT44" s="7">
        <f t="shared" si="22"/>
        <v>0</v>
      </c>
      <c r="AU44" s="397">
        <f t="shared" si="23"/>
        <v>0</v>
      </c>
      <c r="AV44" s="261"/>
      <c r="AW44" s="239"/>
      <c r="AX44" s="239"/>
    </row>
    <row r="45" spans="1:50" ht="15.95" customHeight="1">
      <c r="A45" s="94" t="str">
        <f>IF(C45="","",COUNTA($G$11:$G$30)+COUNTA($G$34:G45))</f>
        <v/>
      </c>
      <c r="B45" s="180">
        <v>12</v>
      </c>
      <c r="C45" s="179"/>
      <c r="D45" s="179"/>
      <c r="E45" s="181"/>
      <c r="F45" s="182"/>
      <c r="G45" s="177"/>
      <c r="H45" s="184"/>
      <c r="I45" s="367"/>
      <c r="J45" s="178"/>
      <c r="K45" s="439"/>
      <c r="L45" s="251"/>
      <c r="M45" s="405"/>
      <c r="N45" s="406"/>
      <c r="O45" s="407"/>
      <c r="P45" s="450">
        <f t="shared" si="24"/>
        <v>0</v>
      </c>
      <c r="Q45" s="290"/>
      <c r="R45" s="325"/>
      <c r="S45" s="326"/>
      <c r="T45" s="327"/>
      <c r="U45" s="328"/>
      <c r="V45" s="326"/>
      <c r="W45" s="329"/>
      <c r="X45" s="430" t="str">
        <f t="shared" si="15"/>
        <v/>
      </c>
      <c r="Y45" s="431" t="str">
        <f t="shared" si="25"/>
        <v/>
      </c>
      <c r="Z45" s="452">
        <f t="shared" si="16"/>
        <v>0</v>
      </c>
      <c r="AA45" s="290"/>
      <c r="AB45" s="325"/>
      <c r="AC45" s="326"/>
      <c r="AD45" s="327"/>
      <c r="AE45" s="328"/>
      <c r="AF45" s="326"/>
      <c r="AG45" s="329"/>
      <c r="AH45" s="432" t="str">
        <f t="shared" si="17"/>
        <v/>
      </c>
      <c r="AI45" s="431" t="str">
        <f t="shared" si="26"/>
        <v/>
      </c>
      <c r="AJ45" s="261"/>
      <c r="AK45" s="11" t="str">
        <f t="shared" si="27"/>
        <v>　</v>
      </c>
      <c r="AL45" s="12" t="str">
        <f t="shared" si="28"/>
        <v/>
      </c>
      <c r="AM45" s="12" t="str">
        <f t="shared" si="28"/>
        <v/>
      </c>
      <c r="AN45" s="12" t="str">
        <f t="shared" si="29"/>
        <v/>
      </c>
      <c r="AO45" s="272"/>
      <c r="AP45" s="396" t="str">
        <f t="shared" si="18"/>
        <v/>
      </c>
      <c r="AQ45" s="7">
        <f t="shared" si="19"/>
        <v>0</v>
      </c>
      <c r="AR45" s="397">
        <f t="shared" si="20"/>
        <v>0</v>
      </c>
      <c r="AS45" s="396" t="str">
        <f t="shared" si="21"/>
        <v/>
      </c>
      <c r="AT45" s="7">
        <f t="shared" si="22"/>
        <v>0</v>
      </c>
      <c r="AU45" s="397">
        <f t="shared" si="23"/>
        <v>0</v>
      </c>
      <c r="AV45" s="261"/>
      <c r="AW45" s="239"/>
      <c r="AX45" s="239"/>
    </row>
    <row r="46" spans="1:50" ht="15.95" customHeight="1">
      <c r="A46" s="94" t="str">
        <f>IF(C46="","",COUNTA($G$11:$G$30)+COUNTA($G$34:G46))</f>
        <v/>
      </c>
      <c r="B46" s="180">
        <v>13</v>
      </c>
      <c r="C46" s="13"/>
      <c r="D46" s="13"/>
      <c r="E46" s="194"/>
      <c r="F46" s="362"/>
      <c r="G46" s="177"/>
      <c r="H46" s="184"/>
      <c r="I46" s="367"/>
      <c r="J46" s="178"/>
      <c r="K46" s="439"/>
      <c r="L46" s="251"/>
      <c r="M46" s="405"/>
      <c r="N46" s="406"/>
      <c r="O46" s="407"/>
      <c r="P46" s="450">
        <f t="shared" si="24"/>
        <v>0</v>
      </c>
      <c r="Q46" s="290"/>
      <c r="R46" s="325"/>
      <c r="S46" s="326"/>
      <c r="T46" s="327"/>
      <c r="U46" s="328"/>
      <c r="V46" s="326"/>
      <c r="W46" s="329"/>
      <c r="X46" s="430" t="str">
        <f t="shared" si="15"/>
        <v/>
      </c>
      <c r="Y46" s="431" t="str">
        <f t="shared" si="25"/>
        <v/>
      </c>
      <c r="Z46" s="452">
        <f t="shared" si="16"/>
        <v>0</v>
      </c>
      <c r="AA46" s="290"/>
      <c r="AB46" s="325"/>
      <c r="AC46" s="326"/>
      <c r="AD46" s="327"/>
      <c r="AE46" s="328"/>
      <c r="AF46" s="326"/>
      <c r="AG46" s="329"/>
      <c r="AH46" s="432" t="str">
        <f t="shared" si="17"/>
        <v/>
      </c>
      <c r="AI46" s="431" t="str">
        <f t="shared" si="26"/>
        <v/>
      </c>
      <c r="AJ46" s="261"/>
      <c r="AK46" s="11" t="str">
        <f t="shared" si="27"/>
        <v>　</v>
      </c>
      <c r="AL46" s="12" t="str">
        <f t="shared" si="28"/>
        <v/>
      </c>
      <c r="AM46" s="12" t="str">
        <f t="shared" si="28"/>
        <v/>
      </c>
      <c r="AN46" s="12" t="str">
        <f t="shared" si="29"/>
        <v/>
      </c>
      <c r="AO46" s="272"/>
      <c r="AP46" s="396" t="str">
        <f t="shared" si="18"/>
        <v/>
      </c>
      <c r="AQ46" s="7">
        <f t="shared" si="19"/>
        <v>0</v>
      </c>
      <c r="AR46" s="397">
        <f t="shared" si="20"/>
        <v>0</v>
      </c>
      <c r="AS46" s="396" t="str">
        <f t="shared" si="21"/>
        <v/>
      </c>
      <c r="AT46" s="7">
        <f t="shared" si="22"/>
        <v>0</v>
      </c>
      <c r="AU46" s="397">
        <f t="shared" si="23"/>
        <v>0</v>
      </c>
      <c r="AV46" s="261"/>
      <c r="AW46" s="239"/>
      <c r="AX46" s="239"/>
    </row>
    <row r="47" spans="1:50" ht="15.95" customHeight="1">
      <c r="A47" s="94" t="str">
        <f>IF(C47="","",COUNTA($G$11:$G$30)+COUNTA($G$34:G47))</f>
        <v/>
      </c>
      <c r="B47" s="180">
        <v>14</v>
      </c>
      <c r="C47" s="179"/>
      <c r="D47" s="179"/>
      <c r="E47" s="181"/>
      <c r="F47" s="182"/>
      <c r="G47" s="177"/>
      <c r="H47" s="184"/>
      <c r="I47" s="367"/>
      <c r="J47" s="178"/>
      <c r="K47" s="439"/>
      <c r="L47" s="251"/>
      <c r="M47" s="405"/>
      <c r="N47" s="406"/>
      <c r="O47" s="407"/>
      <c r="P47" s="450">
        <f t="shared" si="24"/>
        <v>0</v>
      </c>
      <c r="Q47" s="290"/>
      <c r="R47" s="325"/>
      <c r="S47" s="326"/>
      <c r="T47" s="327"/>
      <c r="U47" s="328"/>
      <c r="V47" s="326"/>
      <c r="W47" s="329"/>
      <c r="X47" s="430" t="str">
        <f t="shared" si="15"/>
        <v/>
      </c>
      <c r="Y47" s="431" t="str">
        <f t="shared" si="25"/>
        <v/>
      </c>
      <c r="Z47" s="452">
        <f t="shared" si="16"/>
        <v>0</v>
      </c>
      <c r="AA47" s="290"/>
      <c r="AB47" s="325"/>
      <c r="AC47" s="326"/>
      <c r="AD47" s="327"/>
      <c r="AE47" s="328"/>
      <c r="AF47" s="326"/>
      <c r="AG47" s="329"/>
      <c r="AH47" s="432" t="str">
        <f t="shared" si="17"/>
        <v/>
      </c>
      <c r="AI47" s="431" t="str">
        <f t="shared" si="26"/>
        <v/>
      </c>
      <c r="AJ47" s="261"/>
      <c r="AK47" s="11" t="str">
        <f t="shared" si="27"/>
        <v>　</v>
      </c>
      <c r="AL47" s="12" t="str">
        <f t="shared" si="28"/>
        <v/>
      </c>
      <c r="AM47" s="12" t="str">
        <f t="shared" si="28"/>
        <v/>
      </c>
      <c r="AN47" s="12" t="str">
        <f t="shared" si="29"/>
        <v/>
      </c>
      <c r="AO47" s="272"/>
      <c r="AP47" s="396" t="str">
        <f t="shared" si="18"/>
        <v/>
      </c>
      <c r="AQ47" s="7">
        <f t="shared" si="19"/>
        <v>0</v>
      </c>
      <c r="AR47" s="397">
        <f t="shared" si="20"/>
        <v>0</v>
      </c>
      <c r="AS47" s="396" t="str">
        <f t="shared" si="21"/>
        <v/>
      </c>
      <c r="AT47" s="7">
        <f t="shared" si="22"/>
        <v>0</v>
      </c>
      <c r="AU47" s="397">
        <f t="shared" si="23"/>
        <v>0</v>
      </c>
      <c r="AV47" s="261"/>
      <c r="AW47" s="239"/>
      <c r="AX47" s="239"/>
    </row>
    <row r="48" spans="1:50" ht="15.95" customHeight="1">
      <c r="A48" s="94" t="str">
        <f>IF(C48="","",COUNTA($G$11:$G$30)+COUNTA($G$34:G48))</f>
        <v/>
      </c>
      <c r="B48" s="180">
        <v>15</v>
      </c>
      <c r="C48" s="13"/>
      <c r="D48" s="13"/>
      <c r="E48" s="194"/>
      <c r="F48" s="362"/>
      <c r="G48" s="177"/>
      <c r="H48" s="184"/>
      <c r="I48" s="367"/>
      <c r="J48" s="178"/>
      <c r="K48" s="439"/>
      <c r="L48" s="251"/>
      <c r="M48" s="405"/>
      <c r="N48" s="406"/>
      <c r="O48" s="407"/>
      <c r="P48" s="450">
        <f t="shared" si="24"/>
        <v>0</v>
      </c>
      <c r="Q48" s="290"/>
      <c r="R48" s="325"/>
      <c r="S48" s="326"/>
      <c r="T48" s="327"/>
      <c r="U48" s="328"/>
      <c r="V48" s="326"/>
      <c r="W48" s="329"/>
      <c r="X48" s="430" t="str">
        <f t="shared" si="15"/>
        <v/>
      </c>
      <c r="Y48" s="431" t="str">
        <f t="shared" si="25"/>
        <v/>
      </c>
      <c r="Z48" s="452">
        <f t="shared" si="16"/>
        <v>0</v>
      </c>
      <c r="AA48" s="290"/>
      <c r="AB48" s="325"/>
      <c r="AC48" s="326"/>
      <c r="AD48" s="327"/>
      <c r="AE48" s="328"/>
      <c r="AF48" s="326"/>
      <c r="AG48" s="329"/>
      <c r="AH48" s="432" t="str">
        <f t="shared" si="17"/>
        <v/>
      </c>
      <c r="AI48" s="431" t="str">
        <f t="shared" si="26"/>
        <v/>
      </c>
      <c r="AJ48" s="258"/>
      <c r="AK48" s="11" t="str">
        <f t="shared" si="27"/>
        <v>　</v>
      </c>
      <c r="AL48" s="12" t="str">
        <f t="shared" si="28"/>
        <v/>
      </c>
      <c r="AM48" s="12" t="str">
        <f t="shared" si="28"/>
        <v/>
      </c>
      <c r="AN48" s="12" t="str">
        <f t="shared" si="29"/>
        <v/>
      </c>
      <c r="AO48" s="272"/>
      <c r="AP48" s="396" t="str">
        <f t="shared" si="18"/>
        <v/>
      </c>
      <c r="AQ48" s="7">
        <f t="shared" si="19"/>
        <v>0</v>
      </c>
      <c r="AR48" s="397">
        <f t="shared" si="20"/>
        <v>0</v>
      </c>
      <c r="AS48" s="396" t="str">
        <f t="shared" si="21"/>
        <v/>
      </c>
      <c r="AT48" s="7">
        <f t="shared" si="22"/>
        <v>0</v>
      </c>
      <c r="AU48" s="397">
        <f t="shared" si="23"/>
        <v>0</v>
      </c>
      <c r="AV48" s="261"/>
      <c r="AW48" s="239"/>
      <c r="AX48" s="239"/>
    </row>
    <row r="49" spans="1:50" ht="15.95" customHeight="1">
      <c r="A49" s="94" t="str">
        <f>IF(C49="","",COUNTA($G$11:$G$30)+COUNTA($G$34:G49))</f>
        <v/>
      </c>
      <c r="B49" s="180">
        <v>16</v>
      </c>
      <c r="C49" s="179"/>
      <c r="D49" s="179"/>
      <c r="E49" s="181"/>
      <c r="F49" s="182"/>
      <c r="G49" s="177"/>
      <c r="H49" s="184"/>
      <c r="I49" s="367"/>
      <c r="J49" s="178"/>
      <c r="K49" s="439"/>
      <c r="L49" s="251"/>
      <c r="M49" s="405"/>
      <c r="N49" s="406"/>
      <c r="O49" s="407"/>
      <c r="P49" s="450">
        <f t="shared" si="24"/>
        <v>0</v>
      </c>
      <c r="Q49" s="290"/>
      <c r="R49" s="325"/>
      <c r="S49" s="326"/>
      <c r="T49" s="327"/>
      <c r="U49" s="328"/>
      <c r="V49" s="326"/>
      <c r="W49" s="329"/>
      <c r="X49" s="430" t="str">
        <f t="shared" si="15"/>
        <v/>
      </c>
      <c r="Y49" s="431" t="str">
        <f t="shared" si="25"/>
        <v/>
      </c>
      <c r="Z49" s="452">
        <f t="shared" si="16"/>
        <v>0</v>
      </c>
      <c r="AA49" s="290"/>
      <c r="AB49" s="325"/>
      <c r="AC49" s="326"/>
      <c r="AD49" s="327"/>
      <c r="AE49" s="328"/>
      <c r="AF49" s="326"/>
      <c r="AG49" s="329"/>
      <c r="AH49" s="432" t="str">
        <f t="shared" si="17"/>
        <v/>
      </c>
      <c r="AI49" s="431" t="str">
        <f t="shared" si="26"/>
        <v/>
      </c>
      <c r="AJ49" s="258"/>
      <c r="AK49" s="11" t="str">
        <f t="shared" si="27"/>
        <v>　</v>
      </c>
      <c r="AL49" s="12" t="str">
        <f t="shared" si="28"/>
        <v/>
      </c>
      <c r="AM49" s="12" t="str">
        <f t="shared" si="28"/>
        <v/>
      </c>
      <c r="AN49" s="12" t="str">
        <f t="shared" si="29"/>
        <v/>
      </c>
      <c r="AO49" s="272"/>
      <c r="AP49" s="396" t="str">
        <f t="shared" si="18"/>
        <v/>
      </c>
      <c r="AQ49" s="7">
        <f t="shared" si="19"/>
        <v>0</v>
      </c>
      <c r="AR49" s="397">
        <f t="shared" si="20"/>
        <v>0</v>
      </c>
      <c r="AS49" s="396" t="str">
        <f t="shared" si="21"/>
        <v/>
      </c>
      <c r="AT49" s="7">
        <f t="shared" si="22"/>
        <v>0</v>
      </c>
      <c r="AU49" s="397">
        <f t="shared" si="23"/>
        <v>0</v>
      </c>
      <c r="AV49" s="261"/>
      <c r="AW49" s="239"/>
      <c r="AX49" s="239"/>
    </row>
    <row r="50" spans="1:50" hidden="1">
      <c r="A50" s="94" t="str">
        <f>IF(C50="","",COUNTA($G$11:$G$30)+COUNTA($G$34:G50))</f>
        <v/>
      </c>
      <c r="B50" s="180">
        <v>17</v>
      </c>
      <c r="C50" s="13"/>
      <c r="D50" s="13"/>
      <c r="E50" s="194"/>
      <c r="F50" s="362"/>
      <c r="G50" s="177"/>
      <c r="H50" s="184"/>
      <c r="I50" s="367"/>
      <c r="J50" s="178"/>
      <c r="K50" s="439"/>
      <c r="L50" s="251"/>
      <c r="M50" s="405"/>
      <c r="N50" s="406"/>
      <c r="O50" s="407"/>
      <c r="P50" s="433">
        <f t="shared" si="24"/>
        <v>0</v>
      </c>
      <c r="Q50" s="290"/>
      <c r="R50" s="325"/>
      <c r="S50" s="326"/>
      <c r="T50" s="327"/>
      <c r="U50" s="328"/>
      <c r="V50" s="326"/>
      <c r="W50" s="329"/>
      <c r="X50" s="430" t="str">
        <f t="shared" si="15"/>
        <v/>
      </c>
      <c r="Y50" s="431" t="str">
        <f t="shared" si="25"/>
        <v/>
      </c>
      <c r="Z50" s="417">
        <f t="shared" si="16"/>
        <v>0</v>
      </c>
      <c r="AA50" s="290"/>
      <c r="AB50" s="325"/>
      <c r="AC50" s="326"/>
      <c r="AD50" s="327"/>
      <c r="AE50" s="328"/>
      <c r="AF50" s="326"/>
      <c r="AG50" s="329"/>
      <c r="AH50" s="432" t="str">
        <f t="shared" si="17"/>
        <v/>
      </c>
      <c r="AI50" s="431" t="str">
        <f t="shared" si="26"/>
        <v/>
      </c>
      <c r="AJ50" s="261"/>
      <c r="AK50" s="11" t="str">
        <f t="shared" si="27"/>
        <v>　</v>
      </c>
      <c r="AL50" s="12" t="str">
        <f t="shared" si="28"/>
        <v/>
      </c>
      <c r="AM50" s="12" t="str">
        <f t="shared" si="28"/>
        <v/>
      </c>
      <c r="AN50" s="12" t="str">
        <f t="shared" si="29"/>
        <v/>
      </c>
      <c r="AO50" s="272"/>
      <c r="AP50" s="396" t="str">
        <f t="shared" si="18"/>
        <v/>
      </c>
      <c r="AQ50" s="7">
        <f t="shared" si="19"/>
        <v>0</v>
      </c>
      <c r="AR50" s="397">
        <f t="shared" si="20"/>
        <v>0</v>
      </c>
      <c r="AS50" s="396" t="str">
        <f t="shared" si="21"/>
        <v/>
      </c>
      <c r="AT50" s="7">
        <f t="shared" si="22"/>
        <v>0</v>
      </c>
      <c r="AU50" s="397">
        <f t="shared" si="23"/>
        <v>0</v>
      </c>
      <c r="AV50" s="261"/>
      <c r="AW50" s="239"/>
      <c r="AX50" s="239"/>
    </row>
    <row r="51" spans="1:50" hidden="1">
      <c r="A51" s="94" t="str">
        <f>IF(C51="","",COUNTA($G$11:$G$30)+COUNTA($G$34:G51))</f>
        <v/>
      </c>
      <c r="B51" s="180">
        <v>18</v>
      </c>
      <c r="C51" s="179"/>
      <c r="D51" s="179"/>
      <c r="E51" s="181"/>
      <c r="F51" s="182"/>
      <c r="G51" s="177"/>
      <c r="H51" s="184"/>
      <c r="I51" s="367"/>
      <c r="J51" s="178"/>
      <c r="K51" s="439"/>
      <c r="L51" s="251"/>
      <c r="M51" s="405"/>
      <c r="N51" s="406"/>
      <c r="O51" s="407"/>
      <c r="P51" s="433">
        <f t="shared" si="24"/>
        <v>0</v>
      </c>
      <c r="Q51" s="290"/>
      <c r="R51" s="325"/>
      <c r="S51" s="326"/>
      <c r="T51" s="327"/>
      <c r="U51" s="328"/>
      <c r="V51" s="326"/>
      <c r="W51" s="329"/>
      <c r="X51" s="430" t="str">
        <f t="shared" si="15"/>
        <v/>
      </c>
      <c r="Y51" s="431" t="str">
        <f t="shared" si="25"/>
        <v/>
      </c>
      <c r="Z51" s="417">
        <f t="shared" si="16"/>
        <v>0</v>
      </c>
      <c r="AA51" s="290"/>
      <c r="AB51" s="325"/>
      <c r="AC51" s="326"/>
      <c r="AD51" s="327"/>
      <c r="AE51" s="328"/>
      <c r="AF51" s="326"/>
      <c r="AG51" s="329"/>
      <c r="AH51" s="432" t="str">
        <f t="shared" si="17"/>
        <v/>
      </c>
      <c r="AI51" s="431" t="str">
        <f t="shared" si="26"/>
        <v/>
      </c>
      <c r="AJ51" s="261"/>
      <c r="AK51" s="11" t="str">
        <f t="shared" si="27"/>
        <v>　</v>
      </c>
      <c r="AL51" s="12" t="str">
        <f t="shared" si="28"/>
        <v/>
      </c>
      <c r="AM51" s="12" t="str">
        <f t="shared" si="28"/>
        <v/>
      </c>
      <c r="AN51" s="12" t="str">
        <f t="shared" si="29"/>
        <v/>
      </c>
      <c r="AO51" s="272"/>
      <c r="AP51" s="396" t="str">
        <f t="shared" si="18"/>
        <v/>
      </c>
      <c r="AQ51" s="7">
        <f t="shared" si="19"/>
        <v>0</v>
      </c>
      <c r="AR51" s="397">
        <f t="shared" si="20"/>
        <v>0</v>
      </c>
      <c r="AS51" s="396" t="str">
        <f t="shared" si="21"/>
        <v/>
      </c>
      <c r="AT51" s="7">
        <f t="shared" si="22"/>
        <v>0</v>
      </c>
      <c r="AU51" s="397">
        <f t="shared" si="23"/>
        <v>0</v>
      </c>
      <c r="AV51" s="261"/>
      <c r="AW51" s="239"/>
      <c r="AX51" s="239"/>
    </row>
    <row r="52" spans="1:50" hidden="1">
      <c r="A52" s="94" t="str">
        <f>IF(C52="","",COUNTA($G$11:$G$30)+COUNTA($G$34:G52))</f>
        <v/>
      </c>
      <c r="B52" s="180">
        <v>19</v>
      </c>
      <c r="C52" s="13"/>
      <c r="D52" s="13"/>
      <c r="E52" s="194"/>
      <c r="F52" s="362"/>
      <c r="G52" s="177"/>
      <c r="H52" s="184"/>
      <c r="I52" s="367"/>
      <c r="J52" s="178"/>
      <c r="K52" s="439"/>
      <c r="L52" s="251"/>
      <c r="M52" s="405"/>
      <c r="N52" s="406"/>
      <c r="O52" s="407"/>
      <c r="P52" s="433">
        <f t="shared" si="24"/>
        <v>0</v>
      </c>
      <c r="Q52" s="290"/>
      <c r="R52" s="325"/>
      <c r="S52" s="326"/>
      <c r="T52" s="327"/>
      <c r="U52" s="328"/>
      <c r="V52" s="326"/>
      <c r="W52" s="329"/>
      <c r="X52" s="430" t="str">
        <f t="shared" si="15"/>
        <v/>
      </c>
      <c r="Y52" s="431" t="str">
        <f t="shared" si="25"/>
        <v/>
      </c>
      <c r="Z52" s="417">
        <f t="shared" si="16"/>
        <v>0</v>
      </c>
      <c r="AA52" s="290"/>
      <c r="AB52" s="325"/>
      <c r="AC52" s="326"/>
      <c r="AD52" s="327"/>
      <c r="AE52" s="328"/>
      <c r="AF52" s="326"/>
      <c r="AG52" s="329"/>
      <c r="AH52" s="432" t="str">
        <f t="shared" si="17"/>
        <v/>
      </c>
      <c r="AI52" s="431" t="str">
        <f t="shared" si="26"/>
        <v/>
      </c>
      <c r="AJ52" s="261"/>
      <c r="AK52" s="11" t="str">
        <f t="shared" si="27"/>
        <v>　</v>
      </c>
      <c r="AL52" s="12" t="str">
        <f t="shared" si="28"/>
        <v/>
      </c>
      <c r="AM52" s="12" t="str">
        <f t="shared" si="28"/>
        <v/>
      </c>
      <c r="AN52" s="12" t="str">
        <f t="shared" si="29"/>
        <v/>
      </c>
      <c r="AO52" s="272"/>
      <c r="AP52" s="396" t="str">
        <f t="shared" si="18"/>
        <v/>
      </c>
      <c r="AQ52" s="7">
        <f t="shared" si="19"/>
        <v>0</v>
      </c>
      <c r="AR52" s="397">
        <f t="shared" si="20"/>
        <v>0</v>
      </c>
      <c r="AS52" s="396" t="str">
        <f t="shared" si="21"/>
        <v/>
      </c>
      <c r="AT52" s="7">
        <f t="shared" si="22"/>
        <v>0</v>
      </c>
      <c r="AU52" s="397">
        <f t="shared" si="23"/>
        <v>0</v>
      </c>
      <c r="AV52" s="261"/>
      <c r="AW52" s="239"/>
      <c r="AX52" s="239"/>
    </row>
    <row r="53" spans="1:50" hidden="1">
      <c r="A53" s="94" t="str">
        <f>IF(C53="","",COUNTA($G$11:$G$30)+COUNTA($G$34:G53))</f>
        <v/>
      </c>
      <c r="B53" s="180">
        <v>20</v>
      </c>
      <c r="C53" s="179"/>
      <c r="D53" s="179"/>
      <c r="E53" s="181"/>
      <c r="F53" s="182"/>
      <c r="G53" s="177"/>
      <c r="H53" s="184"/>
      <c r="I53" s="367"/>
      <c r="J53" s="178"/>
      <c r="K53" s="439"/>
      <c r="L53" s="251"/>
      <c r="M53" s="405"/>
      <c r="N53" s="406"/>
      <c r="O53" s="407"/>
      <c r="P53" s="433">
        <f t="shared" si="24"/>
        <v>0</v>
      </c>
      <c r="Q53" s="290"/>
      <c r="R53" s="325"/>
      <c r="S53" s="326"/>
      <c r="T53" s="327"/>
      <c r="U53" s="328"/>
      <c r="V53" s="326"/>
      <c r="W53" s="329"/>
      <c r="X53" s="430" t="str">
        <f t="shared" si="15"/>
        <v/>
      </c>
      <c r="Y53" s="431" t="str">
        <f t="shared" si="25"/>
        <v/>
      </c>
      <c r="Z53" s="417">
        <f t="shared" si="16"/>
        <v>0</v>
      </c>
      <c r="AA53" s="290"/>
      <c r="AB53" s="325"/>
      <c r="AC53" s="326"/>
      <c r="AD53" s="327"/>
      <c r="AE53" s="328"/>
      <c r="AF53" s="326"/>
      <c r="AG53" s="329"/>
      <c r="AH53" s="432" t="str">
        <f t="shared" si="17"/>
        <v/>
      </c>
      <c r="AI53" s="431" t="str">
        <f t="shared" si="26"/>
        <v/>
      </c>
      <c r="AJ53" s="261"/>
      <c r="AK53" s="11" t="str">
        <f t="shared" si="27"/>
        <v>　</v>
      </c>
      <c r="AL53" s="12" t="str">
        <f t="shared" si="28"/>
        <v/>
      </c>
      <c r="AM53" s="12" t="str">
        <f t="shared" si="28"/>
        <v/>
      </c>
      <c r="AN53" s="12" t="str">
        <f t="shared" si="29"/>
        <v/>
      </c>
      <c r="AO53" s="272"/>
      <c r="AP53" s="398" t="str">
        <f t="shared" si="18"/>
        <v/>
      </c>
      <c r="AQ53" s="399">
        <f t="shared" si="19"/>
        <v>0</v>
      </c>
      <c r="AR53" s="400">
        <f t="shared" si="20"/>
        <v>0</v>
      </c>
      <c r="AS53" s="398" t="str">
        <f t="shared" si="21"/>
        <v/>
      </c>
      <c r="AT53" s="399">
        <f t="shared" si="22"/>
        <v>0</v>
      </c>
      <c r="AU53" s="400">
        <f t="shared" si="23"/>
        <v>0</v>
      </c>
      <c r="AV53" s="261"/>
      <c r="AW53" s="239"/>
      <c r="AX53" s="239"/>
    </row>
    <row r="54" spans="1:50" ht="12" customHeight="1">
      <c r="A54" s="94"/>
      <c r="B54" s="94"/>
      <c r="C54" s="94"/>
      <c r="D54" s="94"/>
      <c r="E54" s="94"/>
      <c r="F54" s="94"/>
      <c r="G54" s="94"/>
      <c r="H54" s="94"/>
      <c r="I54" s="94"/>
      <c r="J54" s="94"/>
      <c r="K54" s="94"/>
      <c r="L54" s="241"/>
      <c r="M54" s="241"/>
      <c r="N54" s="241"/>
      <c r="O54" s="241"/>
      <c r="P54" s="369"/>
      <c r="Q54" s="241"/>
      <c r="R54" s="241"/>
      <c r="S54" s="241"/>
      <c r="T54" s="241"/>
      <c r="U54" s="241"/>
      <c r="V54" s="241"/>
      <c r="W54" s="241"/>
      <c r="X54" s="241"/>
      <c r="Y54" s="241"/>
      <c r="Z54" s="378"/>
      <c r="AA54" s="241"/>
      <c r="AB54" s="241"/>
      <c r="AC54" s="241"/>
      <c r="AD54" s="241"/>
      <c r="AE54" s="241"/>
      <c r="AF54" s="241"/>
      <c r="AG54" s="241"/>
      <c r="AH54" s="241"/>
      <c r="AI54" s="241"/>
      <c r="AJ54" s="241"/>
      <c r="AK54" s="241"/>
      <c r="AL54" s="241"/>
      <c r="AM54" s="241"/>
      <c r="AN54" s="241"/>
      <c r="AO54" s="241"/>
      <c r="AP54" s="241"/>
      <c r="AQ54" s="241"/>
      <c r="AR54" s="241"/>
      <c r="AS54" s="241"/>
      <c r="AT54" s="241"/>
      <c r="AU54" s="241"/>
      <c r="AV54" s="261"/>
      <c r="AW54" s="239"/>
      <c r="AX54" s="239"/>
    </row>
    <row r="55" spans="1:50" ht="9.9499999999999993" customHeight="1" thickBot="1">
      <c r="A55" s="94"/>
      <c r="B55" s="94"/>
      <c r="C55" s="661" t="s">
        <v>976</v>
      </c>
      <c r="D55" s="106" t="s">
        <v>1148</v>
      </c>
      <c r="E55" s="573" t="s">
        <v>1147</v>
      </c>
      <c r="F55" s="107" t="s">
        <v>1250</v>
      </c>
      <c r="G55" s="573" t="s">
        <v>1251</v>
      </c>
      <c r="H55" s="663" t="s">
        <v>49</v>
      </c>
      <c r="K55" s="207"/>
      <c r="L55" s="247"/>
      <c r="M55" s="247"/>
      <c r="N55" s="247"/>
      <c r="O55" s="247"/>
      <c r="P55" s="336"/>
      <c r="Q55" s="249"/>
      <c r="R55" s="239"/>
      <c r="S55" s="239"/>
      <c r="T55" s="239"/>
      <c r="U55" s="239"/>
      <c r="V55" s="239"/>
      <c r="W55" s="239"/>
      <c r="X55" s="239"/>
      <c r="Y55" s="239"/>
      <c r="Z55" s="379"/>
      <c r="AA55" s="241"/>
      <c r="AB55" s="241"/>
      <c r="AC55" s="241"/>
      <c r="AD55" s="241"/>
      <c r="AE55" s="241"/>
      <c r="AF55" s="241"/>
      <c r="AG55" s="241"/>
      <c r="AH55" s="241"/>
      <c r="AI55" s="241"/>
      <c r="AJ55" s="241"/>
      <c r="AK55" s="241"/>
      <c r="AL55" s="241"/>
      <c r="AM55" s="241"/>
      <c r="AN55" s="241"/>
      <c r="AO55" s="241"/>
      <c r="AP55" s="241"/>
      <c r="AQ55" s="241"/>
      <c r="AR55" s="241"/>
      <c r="AS55" s="241"/>
      <c r="AT55" s="241"/>
      <c r="AU55" s="241"/>
      <c r="AV55" s="261"/>
      <c r="AW55" s="239"/>
      <c r="AX55" s="239"/>
    </row>
    <row r="56" spans="1:50" ht="9.9499999999999993" customHeight="1">
      <c r="A56" s="94"/>
      <c r="B56" s="94"/>
      <c r="C56" s="662"/>
      <c r="D56" s="108">
        <v>3000</v>
      </c>
      <c r="E56" s="568">
        <v>4000</v>
      </c>
      <c r="F56" s="109">
        <v>1000</v>
      </c>
      <c r="G56" s="569">
        <v>8000</v>
      </c>
      <c r="H56" s="664"/>
      <c r="K56" s="207"/>
      <c r="L56" s="247"/>
      <c r="M56" s="247"/>
      <c r="N56" s="247"/>
      <c r="O56" s="247"/>
      <c r="P56" s="337" t="s">
        <v>1158</v>
      </c>
      <c r="Q56" s="577" t="s">
        <v>9</v>
      </c>
      <c r="R56" s="665" t="s">
        <v>962</v>
      </c>
      <c r="S56" s="666"/>
      <c r="T56" s="344" t="s">
        <v>1252</v>
      </c>
      <c r="U56" s="665" t="s">
        <v>963</v>
      </c>
      <c r="V56" s="666"/>
      <c r="W56" s="345" t="s">
        <v>1252</v>
      </c>
      <c r="X56" s="346" t="s">
        <v>10</v>
      </c>
      <c r="Y56" s="239"/>
      <c r="Z56" s="380"/>
      <c r="AA56" s="241"/>
      <c r="AB56" s="241"/>
      <c r="AC56" s="241"/>
      <c r="AD56" s="241"/>
      <c r="AE56" s="241"/>
      <c r="AF56" s="241"/>
      <c r="AG56" s="241"/>
      <c r="AH56" s="241"/>
      <c r="AI56" s="241"/>
      <c r="AJ56" s="241"/>
      <c r="AK56" s="241"/>
      <c r="AL56" s="241"/>
      <c r="AM56" s="241"/>
      <c r="AN56" s="241"/>
      <c r="AO56" s="241"/>
      <c r="AP56" s="241"/>
      <c r="AQ56" s="241"/>
      <c r="AR56" s="241"/>
      <c r="AS56" s="241"/>
      <c r="AT56" s="241"/>
      <c r="AU56" s="241"/>
      <c r="AV56" s="261"/>
      <c r="AW56" s="239"/>
      <c r="AX56" s="239"/>
    </row>
    <row r="57" spans="1:50" ht="12" customHeight="1">
      <c r="A57" s="94"/>
      <c r="B57" s="94"/>
      <c r="C57" s="571" t="s">
        <v>949</v>
      </c>
      <c r="D57" s="293">
        <f>COUNTA(H11:H30)-E57</f>
        <v>2</v>
      </c>
      <c r="E57" s="293">
        <f>COUNTA(I11:I30)</f>
        <v>2</v>
      </c>
      <c r="F57" s="293">
        <f>COUNTA(C11:C30)-D57-E57</f>
        <v>0</v>
      </c>
      <c r="G57" s="572">
        <f>IF(COUNTA(J11:J30)=0,0,1)</f>
        <v>1</v>
      </c>
      <c r="H57" s="54">
        <f>SUM(D57:F57)</f>
        <v>4</v>
      </c>
      <c r="K57" s="207"/>
      <c r="L57" s="247"/>
      <c r="M57" s="247"/>
      <c r="N57" s="247"/>
      <c r="O57" s="247"/>
      <c r="P57" s="413" t="s">
        <v>1174</v>
      </c>
      <c r="Q57" s="285" t="s">
        <v>19</v>
      </c>
      <c r="R57" s="672" t="s">
        <v>1253</v>
      </c>
      <c r="S57" s="673"/>
      <c r="T57" s="321" t="s">
        <v>23</v>
      </c>
      <c r="U57" s="674" t="s">
        <v>1254</v>
      </c>
      <c r="V57" s="675"/>
      <c r="W57" s="323" t="s">
        <v>23</v>
      </c>
      <c r="X57" s="338" t="str">
        <f>IF(Q57="","",IF(R57="",U57,IF(U57="",R57,IF(R57&gt;U57,U57,R57))))</f>
        <v>46.58</v>
      </c>
      <c r="Y57" s="239"/>
      <c r="Z57" s="381"/>
      <c r="AA57" s="241"/>
      <c r="AB57" s="241"/>
      <c r="AC57" s="241"/>
      <c r="AD57" s="241"/>
      <c r="AE57" s="241"/>
      <c r="AF57" s="241"/>
      <c r="AG57" s="241"/>
      <c r="AH57" s="241"/>
      <c r="AI57" s="241"/>
      <c r="AJ57" s="241"/>
      <c r="AK57" s="241"/>
      <c r="AL57" s="241"/>
      <c r="AM57" s="241"/>
      <c r="AN57" s="241"/>
      <c r="AO57" s="241"/>
      <c r="AP57" s="241"/>
      <c r="AQ57" s="241"/>
      <c r="AR57" s="241"/>
      <c r="AS57" s="241"/>
      <c r="AT57" s="241"/>
      <c r="AU57" s="241"/>
      <c r="AV57" s="261"/>
      <c r="AW57" s="239"/>
      <c r="AX57" s="239"/>
    </row>
    <row r="58" spans="1:50" ht="12" customHeight="1" thickBot="1">
      <c r="A58" s="95"/>
      <c r="B58" s="9"/>
      <c r="C58" s="565" t="s">
        <v>950</v>
      </c>
      <c r="D58" s="294">
        <f>COUNTA(H34:H53)-E58</f>
        <v>0</v>
      </c>
      <c r="E58" s="294">
        <f>COUNTA(I34:I53)</f>
        <v>0</v>
      </c>
      <c r="F58" s="294">
        <f>COUNTA(C34:C53)-D58-E58</f>
        <v>0</v>
      </c>
      <c r="G58" s="566">
        <f>IF(COUNTA(J34:J53)=0,0,1)</f>
        <v>0</v>
      </c>
      <c r="H58" s="55">
        <f>SUM(D58:F58)</f>
        <v>0</v>
      </c>
      <c r="I58" s="667" t="s">
        <v>1137</v>
      </c>
      <c r="J58" s="668"/>
      <c r="K58" s="207"/>
      <c r="L58" s="247"/>
      <c r="M58" s="247"/>
      <c r="N58" s="247"/>
      <c r="O58" s="247"/>
      <c r="P58" s="414" t="s">
        <v>1175</v>
      </c>
      <c r="Q58" s="339"/>
      <c r="R58" s="676"/>
      <c r="S58" s="677"/>
      <c r="T58" s="340"/>
      <c r="U58" s="678"/>
      <c r="V58" s="679"/>
      <c r="W58" s="341"/>
      <c r="X58" s="342" t="str">
        <f>IF(Q58="","",IF(R58="",U58,IF(U58="",R58,IF(R58&gt;U58,U58,R58))))</f>
        <v/>
      </c>
      <c r="Y58" s="239"/>
      <c r="Z58" s="381"/>
      <c r="AA58" s="241"/>
      <c r="AB58" s="241"/>
      <c r="AC58" s="241"/>
      <c r="AD58" s="241"/>
      <c r="AE58" s="241"/>
      <c r="AF58" s="241"/>
      <c r="AG58" s="241"/>
      <c r="AH58" s="241"/>
      <c r="AI58" s="241"/>
      <c r="AJ58" s="241"/>
      <c r="AK58" s="241"/>
      <c r="AL58" s="241"/>
      <c r="AM58" s="241"/>
      <c r="AN58" s="241"/>
      <c r="AO58" s="241"/>
      <c r="AP58" s="241"/>
      <c r="AQ58" s="241"/>
      <c r="AR58" s="241"/>
      <c r="AS58" s="241"/>
      <c r="AT58" s="241"/>
      <c r="AU58" s="241"/>
      <c r="AV58" s="261"/>
      <c r="AW58" s="239"/>
      <c r="AX58" s="239"/>
    </row>
    <row r="59" spans="1:50" ht="12" customHeight="1">
      <c r="A59" s="95"/>
      <c r="B59" s="9"/>
      <c r="C59" s="567" t="s">
        <v>48</v>
      </c>
      <c r="D59" s="110">
        <f>$D$56*(D57+D58)</f>
        <v>6000</v>
      </c>
      <c r="E59" s="295">
        <f>$E$56*(E57+E58)</f>
        <v>8000</v>
      </c>
      <c r="F59" s="292">
        <f>$F$56*(F57+F58)</f>
        <v>0</v>
      </c>
      <c r="G59" s="363">
        <f>$G$56*(G57+G58)</f>
        <v>8000</v>
      </c>
      <c r="H59" s="37">
        <f>SUM(D59:G59)</f>
        <v>22000</v>
      </c>
      <c r="I59" s="667"/>
      <c r="J59" s="668"/>
      <c r="K59" s="207"/>
      <c r="L59" s="247"/>
      <c r="M59" s="247"/>
      <c r="N59" s="247"/>
      <c r="O59" s="247"/>
      <c r="P59" s="370"/>
      <c r="Q59" s="248"/>
      <c r="R59" s="248"/>
      <c r="S59" s="248"/>
      <c r="T59" s="248"/>
      <c r="U59" s="248"/>
      <c r="V59" s="248"/>
      <c r="W59" s="248"/>
      <c r="X59" s="248"/>
      <c r="Y59" s="248"/>
      <c r="Z59" s="382"/>
      <c r="AA59" s="241"/>
      <c r="AB59" s="241"/>
      <c r="AC59" s="241"/>
      <c r="AD59" s="241"/>
      <c r="AE59" s="241"/>
      <c r="AF59" s="241"/>
      <c r="AG59" s="241"/>
      <c r="AH59" s="241"/>
      <c r="AI59" s="241"/>
      <c r="AJ59" s="241"/>
      <c r="AK59" s="241"/>
      <c r="AL59" s="241"/>
      <c r="AM59" s="241"/>
      <c r="AN59" s="241"/>
      <c r="AO59" s="241"/>
      <c r="AP59" s="241"/>
      <c r="AQ59" s="241"/>
      <c r="AR59" s="241"/>
      <c r="AS59" s="241"/>
      <c r="AT59" s="241"/>
      <c r="AU59" s="241"/>
      <c r="AV59" s="261"/>
      <c r="AW59" s="239"/>
      <c r="AX59" s="239"/>
    </row>
    <row r="60" spans="1:50" ht="12" customHeight="1">
      <c r="A60" s="95"/>
      <c r="B60" s="9"/>
      <c r="C60" s="104"/>
      <c r="D60" s="197"/>
      <c r="E60" s="197"/>
      <c r="F60" s="197"/>
      <c r="G60" s="197"/>
      <c r="H60" s="208"/>
      <c r="I60" s="58"/>
      <c r="J60" s="58"/>
      <c r="K60" s="206"/>
      <c r="L60" s="248"/>
      <c r="M60" s="248"/>
      <c r="N60" s="248"/>
      <c r="O60" s="248"/>
      <c r="P60" s="370"/>
      <c r="Q60" s="248"/>
      <c r="R60" s="248"/>
      <c r="S60" s="248"/>
      <c r="T60" s="248"/>
      <c r="U60" s="248"/>
      <c r="V60" s="248"/>
      <c r="W60" s="248"/>
      <c r="X60" s="248"/>
      <c r="Y60" s="248"/>
      <c r="Z60" s="370"/>
      <c r="AA60" s="241"/>
      <c r="AB60" s="241"/>
      <c r="AC60" s="241"/>
      <c r="AD60" s="241"/>
      <c r="AE60" s="241"/>
      <c r="AF60" s="241"/>
      <c r="AG60" s="241"/>
      <c r="AH60" s="241"/>
      <c r="AI60" s="241"/>
      <c r="AJ60" s="241"/>
      <c r="AK60" s="241"/>
      <c r="AL60" s="241"/>
      <c r="AM60" s="241"/>
      <c r="AN60" s="241"/>
      <c r="AO60" s="241"/>
      <c r="AP60" s="241"/>
      <c r="AQ60" s="241"/>
      <c r="AR60" s="241"/>
      <c r="AS60" s="241"/>
      <c r="AT60" s="241"/>
      <c r="AU60" s="241"/>
      <c r="AV60" s="261"/>
      <c r="AW60" s="239"/>
      <c r="AX60" s="239"/>
    </row>
    <row r="61" spans="1:50" s="9" customFormat="1" ht="11.1" customHeight="1">
      <c r="A61" s="95"/>
      <c r="C61" s="570" t="s">
        <v>217</v>
      </c>
      <c r="D61" s="570" t="s">
        <v>1139</v>
      </c>
      <c r="E61" s="570" t="s">
        <v>1140</v>
      </c>
      <c r="F61" s="570" t="s">
        <v>1141</v>
      </c>
      <c r="G61" s="570" t="s">
        <v>9</v>
      </c>
      <c r="H61" s="570" t="s">
        <v>978</v>
      </c>
      <c r="I61" s="2"/>
      <c r="K61" s="206"/>
      <c r="L61" s="248"/>
      <c r="M61" s="248"/>
      <c r="N61" s="248"/>
      <c r="O61" s="248"/>
      <c r="P61" s="370"/>
      <c r="Q61" s="248"/>
      <c r="R61" s="248"/>
      <c r="S61" s="248"/>
      <c r="T61" s="248"/>
      <c r="U61" s="248"/>
      <c r="V61" s="248"/>
      <c r="W61" s="248"/>
      <c r="X61" s="248"/>
      <c r="Y61" s="248"/>
      <c r="Z61" s="370"/>
      <c r="AA61" s="241"/>
      <c r="AB61" s="241"/>
      <c r="AC61" s="241"/>
      <c r="AD61" s="241"/>
      <c r="AE61" s="241"/>
      <c r="AF61" s="241"/>
      <c r="AG61" s="241"/>
      <c r="AH61" s="241"/>
      <c r="AI61" s="241"/>
      <c r="AJ61" s="241"/>
      <c r="AK61" s="241"/>
      <c r="AL61" s="241"/>
      <c r="AM61" s="241"/>
      <c r="AN61" s="241"/>
      <c r="AO61" s="241"/>
      <c r="AP61" s="241"/>
      <c r="AQ61" s="241"/>
      <c r="AR61" s="241"/>
      <c r="AS61" s="241"/>
      <c r="AT61" s="241"/>
      <c r="AU61" s="241"/>
      <c r="AV61" s="261"/>
      <c r="AW61" s="239"/>
      <c r="AX61" s="239"/>
    </row>
    <row r="62" spans="1:50" s="9" customFormat="1" ht="12" customHeight="1">
      <c r="A62" s="95"/>
      <c r="B62" s="3"/>
      <c r="C62" s="97"/>
      <c r="D62" s="97"/>
      <c r="E62" s="97"/>
      <c r="F62" s="97"/>
      <c r="G62" s="97"/>
      <c r="H62" s="97"/>
      <c r="I62" s="2"/>
      <c r="J62" s="105"/>
      <c r="K62" s="206"/>
      <c r="L62" s="248"/>
      <c r="M62" s="248"/>
      <c r="N62" s="248"/>
      <c r="O62" s="248"/>
      <c r="P62" s="370"/>
      <c r="Q62" s="248"/>
      <c r="R62" s="248"/>
      <c r="S62" s="250"/>
      <c r="T62" s="251"/>
      <c r="U62" s="252"/>
      <c r="V62" s="252"/>
      <c r="W62" s="253"/>
      <c r="X62" s="254"/>
      <c r="Y62" s="254"/>
      <c r="Z62" s="381"/>
      <c r="AA62" s="241"/>
      <c r="AB62" s="241"/>
      <c r="AC62" s="241"/>
      <c r="AD62" s="241"/>
      <c r="AE62" s="241"/>
      <c r="AF62" s="241"/>
      <c r="AG62" s="241"/>
      <c r="AH62" s="241"/>
      <c r="AI62" s="241"/>
      <c r="AJ62" s="241"/>
      <c r="AK62" s="241"/>
      <c r="AL62" s="241"/>
      <c r="AM62" s="241"/>
      <c r="AN62" s="241"/>
      <c r="AO62" s="241"/>
      <c r="AP62" s="241"/>
      <c r="AQ62" s="241"/>
      <c r="AR62" s="241"/>
      <c r="AS62" s="241"/>
      <c r="AT62" s="241"/>
      <c r="AU62" s="241"/>
      <c r="AV62" s="261"/>
      <c r="AW62" s="239"/>
      <c r="AX62" s="239"/>
    </row>
    <row r="63" spans="1:50" s="9" customFormat="1">
      <c r="A63" s="96"/>
      <c r="B63" s="111"/>
      <c r="C63" s="98"/>
      <c r="D63" s="98"/>
      <c r="E63" s="98"/>
      <c r="F63" s="98"/>
      <c r="G63" s="98"/>
      <c r="H63" s="98"/>
      <c r="I63" s="667" t="s">
        <v>1138</v>
      </c>
      <c r="J63" s="668"/>
      <c r="K63" s="206"/>
      <c r="L63" s="248"/>
      <c r="M63" s="248"/>
      <c r="N63" s="248"/>
      <c r="O63" s="248"/>
      <c r="P63" s="370"/>
      <c r="Q63" s="248"/>
      <c r="R63" s="248"/>
      <c r="S63" s="239"/>
      <c r="T63" s="239"/>
      <c r="U63" s="239"/>
      <c r="V63" s="239"/>
      <c r="W63" s="239"/>
      <c r="X63" s="239"/>
      <c r="Y63" s="239"/>
      <c r="Z63" s="383"/>
      <c r="AA63" s="241"/>
      <c r="AB63" s="241"/>
      <c r="AC63" s="241"/>
      <c r="AD63" s="241"/>
      <c r="AE63" s="241"/>
      <c r="AF63" s="241"/>
      <c r="AG63" s="241"/>
      <c r="AH63" s="241"/>
      <c r="AI63" s="241"/>
      <c r="AJ63" s="241"/>
      <c r="AK63" s="241"/>
      <c r="AL63" s="241"/>
      <c r="AM63" s="241"/>
      <c r="AN63" s="241"/>
      <c r="AO63" s="241"/>
      <c r="AP63" s="241"/>
      <c r="AQ63" s="241"/>
      <c r="AR63" s="241"/>
      <c r="AS63" s="241"/>
      <c r="AT63" s="241"/>
      <c r="AU63" s="241"/>
      <c r="AV63" s="261"/>
      <c r="AW63" s="239"/>
      <c r="AX63" s="239"/>
    </row>
    <row r="64" spans="1:50" s="9" customFormat="1">
      <c r="A64" s="96"/>
      <c r="B64" s="111"/>
      <c r="C64" s="99"/>
      <c r="D64" s="99"/>
      <c r="E64" s="99"/>
      <c r="F64" s="99"/>
      <c r="G64" s="99"/>
      <c r="H64" s="99"/>
      <c r="I64" s="667"/>
      <c r="J64" s="668"/>
      <c r="K64" s="206"/>
      <c r="L64" s="248"/>
      <c r="M64" s="248"/>
      <c r="N64" s="248"/>
      <c r="O64" s="248"/>
      <c r="P64" s="370"/>
      <c r="Q64" s="248"/>
      <c r="R64" s="248"/>
      <c r="S64" s="239"/>
      <c r="T64" s="239"/>
      <c r="U64" s="239"/>
      <c r="V64" s="239"/>
      <c r="W64" s="239"/>
      <c r="X64" s="239"/>
      <c r="Y64" s="239"/>
      <c r="Z64" s="383"/>
      <c r="AA64" s="241"/>
      <c r="AB64" s="241"/>
      <c r="AC64" s="241"/>
      <c r="AD64" s="241"/>
      <c r="AE64" s="241"/>
      <c r="AF64" s="241"/>
      <c r="AG64" s="241"/>
      <c r="AH64" s="241"/>
      <c r="AI64" s="241"/>
      <c r="AJ64" s="241"/>
      <c r="AK64" s="241"/>
      <c r="AL64" s="241"/>
      <c r="AM64" s="241"/>
      <c r="AN64" s="241"/>
      <c r="AO64" s="241"/>
      <c r="AP64" s="241"/>
      <c r="AQ64" s="241"/>
      <c r="AR64" s="241"/>
      <c r="AS64" s="241"/>
      <c r="AT64" s="241"/>
      <c r="AU64" s="241"/>
      <c r="AV64" s="261"/>
      <c r="AW64" s="239"/>
      <c r="AX64" s="239"/>
    </row>
    <row r="65" spans="1:50" s="3" customFormat="1" ht="14.25" thickBot="1">
      <c r="A65" s="96"/>
      <c r="B65" s="111"/>
      <c r="C65" s="440"/>
      <c r="D65" s="441"/>
      <c r="E65" s="440"/>
      <c r="F65" s="441"/>
      <c r="G65" s="102"/>
      <c r="H65" s="441"/>
      <c r="I65" s="2"/>
      <c r="J65" s="562"/>
      <c r="K65" s="206"/>
      <c r="L65" s="248"/>
      <c r="M65" s="248"/>
      <c r="N65" s="248"/>
      <c r="O65" s="248"/>
      <c r="P65" s="370"/>
      <c r="Q65" s="248"/>
      <c r="R65" s="248"/>
      <c r="S65" s="239"/>
      <c r="T65" s="239"/>
      <c r="U65" s="239"/>
      <c r="V65" s="239"/>
      <c r="W65" s="239"/>
      <c r="X65" s="239"/>
      <c r="Y65" s="239"/>
      <c r="Z65" s="383"/>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61"/>
      <c r="AW65" s="239"/>
      <c r="AX65" s="239"/>
    </row>
    <row r="66" spans="1:50" ht="24.75" customHeight="1" thickTop="1">
      <c r="A66" s="96"/>
      <c r="C66" s="201" t="s">
        <v>1159</v>
      </c>
      <c r="D66" s="202"/>
      <c r="E66" s="202"/>
      <c r="F66" s="202"/>
      <c r="G66" s="442"/>
      <c r="H66" s="442"/>
      <c r="I66" s="442"/>
      <c r="J66" s="198"/>
      <c r="K66" s="206"/>
      <c r="L66" s="248"/>
      <c r="M66" s="248"/>
      <c r="N66" s="248"/>
      <c r="O66" s="248"/>
      <c r="P66" s="370"/>
      <c r="Q66" s="248"/>
      <c r="R66" s="248"/>
      <c r="S66" s="239"/>
      <c r="T66" s="239"/>
      <c r="U66" s="239"/>
      <c r="V66" s="239"/>
      <c r="W66" s="239"/>
      <c r="X66" s="239"/>
      <c r="Y66" s="239"/>
      <c r="Z66" s="383"/>
      <c r="AA66" s="241"/>
      <c r="AB66" s="241"/>
      <c r="AC66" s="241"/>
      <c r="AD66" s="241"/>
      <c r="AE66" s="241"/>
      <c r="AF66" s="241"/>
      <c r="AG66" s="241"/>
      <c r="AH66" s="241"/>
      <c r="AI66" s="241"/>
      <c r="AJ66" s="241"/>
      <c r="AK66" s="241"/>
      <c r="AL66" s="241"/>
      <c r="AM66" s="241"/>
      <c r="AN66" s="241"/>
      <c r="AO66" s="241"/>
      <c r="AP66" s="241"/>
      <c r="AQ66" s="241"/>
      <c r="AR66" s="241"/>
      <c r="AS66" s="241"/>
      <c r="AT66" s="241"/>
      <c r="AU66" s="241"/>
      <c r="AV66" s="261"/>
      <c r="AW66" s="239"/>
      <c r="AX66" s="239"/>
    </row>
    <row r="67" spans="1:50">
      <c r="A67" s="96"/>
      <c r="C67" s="203"/>
      <c r="D67" s="680" t="s">
        <v>1194</v>
      </c>
      <c r="E67" s="680"/>
      <c r="F67" s="681" t="s">
        <v>1005</v>
      </c>
      <c r="G67" s="681"/>
      <c r="H67" s="681"/>
      <c r="I67" s="347"/>
      <c r="J67" s="682" t="s">
        <v>82</v>
      </c>
      <c r="K67" s="206"/>
      <c r="L67" s="248"/>
      <c r="M67" s="248"/>
      <c r="N67" s="248"/>
      <c r="O67" s="248"/>
      <c r="P67" s="370"/>
      <c r="Q67" s="248"/>
      <c r="R67" s="248"/>
      <c r="S67" s="239"/>
      <c r="T67" s="239"/>
      <c r="U67" s="239"/>
      <c r="V67" s="239"/>
      <c r="W67" s="239"/>
      <c r="X67" s="239"/>
      <c r="Y67" s="239"/>
      <c r="Z67" s="383"/>
      <c r="AA67" s="241"/>
      <c r="AB67" s="241"/>
      <c r="AC67" s="241"/>
      <c r="AD67" s="241"/>
      <c r="AE67" s="241"/>
      <c r="AF67" s="241"/>
      <c r="AG67" s="241"/>
      <c r="AH67" s="241"/>
      <c r="AI67" s="241"/>
      <c r="AJ67" s="241"/>
      <c r="AK67" s="241"/>
      <c r="AL67" s="241"/>
      <c r="AM67" s="241"/>
      <c r="AN67" s="241"/>
      <c r="AO67" s="241"/>
      <c r="AP67" s="241"/>
      <c r="AQ67" s="241"/>
      <c r="AR67" s="241"/>
      <c r="AS67" s="241"/>
      <c r="AT67" s="241"/>
      <c r="AU67" s="241"/>
      <c r="AV67" s="261"/>
      <c r="AW67" s="239"/>
      <c r="AX67" s="239"/>
    </row>
    <row r="68" spans="1:50" ht="14.25" thickBot="1">
      <c r="A68" s="95"/>
      <c r="B68" s="2"/>
      <c r="C68" s="204"/>
      <c r="D68" s="205"/>
      <c r="E68" s="205"/>
      <c r="F68" s="684" t="s">
        <v>1006</v>
      </c>
      <c r="G68" s="684"/>
      <c r="H68" s="685" t="s">
        <v>1007</v>
      </c>
      <c r="I68" s="685"/>
      <c r="J68" s="683"/>
      <c r="K68" s="206"/>
      <c r="L68" s="248"/>
      <c r="M68" s="248"/>
      <c r="N68" s="248"/>
      <c r="O68" s="248"/>
      <c r="P68" s="370"/>
      <c r="Q68" s="248"/>
      <c r="R68" s="248"/>
      <c r="S68" s="239"/>
      <c r="T68" s="239"/>
      <c r="U68" s="239"/>
      <c r="V68" s="239"/>
      <c r="W68" s="239"/>
      <c r="X68" s="239"/>
      <c r="Y68" s="239"/>
      <c r="Z68" s="383"/>
      <c r="AA68" s="241"/>
      <c r="AB68" s="241"/>
      <c r="AC68" s="241"/>
      <c r="AD68" s="241"/>
      <c r="AE68" s="241"/>
      <c r="AF68" s="241"/>
      <c r="AG68" s="241"/>
      <c r="AH68" s="241"/>
      <c r="AI68" s="241"/>
      <c r="AJ68" s="241"/>
      <c r="AK68" s="241"/>
      <c r="AL68" s="241"/>
      <c r="AM68" s="241"/>
      <c r="AN68" s="241"/>
      <c r="AO68" s="241"/>
      <c r="AP68" s="241"/>
      <c r="AQ68" s="241"/>
      <c r="AR68" s="241"/>
      <c r="AS68" s="241"/>
      <c r="AT68" s="241"/>
      <c r="AU68" s="241"/>
      <c r="AV68" s="261"/>
      <c r="AW68" s="239"/>
      <c r="AX68" s="239"/>
    </row>
    <row r="69" spans="1:50" ht="15" customHeight="1" thickTop="1">
      <c r="A69" s="95"/>
      <c r="B69" s="443"/>
      <c r="C69" s="443"/>
      <c r="D69" s="443"/>
      <c r="E69" s="444"/>
      <c r="F69" s="443"/>
      <c r="G69" s="445"/>
      <c r="H69" s="443"/>
      <c r="I69" s="206"/>
      <c r="J69" s="58"/>
      <c r="K69" s="206"/>
      <c r="L69" s="248"/>
      <c r="M69" s="248"/>
      <c r="N69" s="248"/>
      <c r="O69" s="248"/>
      <c r="P69" s="370"/>
      <c r="Q69" s="248"/>
      <c r="R69" s="248"/>
      <c r="S69" s="244"/>
      <c r="T69" s="244"/>
      <c r="U69" s="244"/>
      <c r="V69" s="244"/>
      <c r="W69" s="244"/>
      <c r="X69" s="244"/>
      <c r="Y69" s="244"/>
      <c r="Z69" s="371"/>
      <c r="AA69" s="241"/>
      <c r="AB69" s="241"/>
      <c r="AC69" s="241"/>
      <c r="AD69" s="241"/>
      <c r="AE69" s="241"/>
      <c r="AF69" s="241"/>
      <c r="AG69" s="241"/>
      <c r="AH69" s="241"/>
      <c r="AI69" s="241"/>
      <c r="AJ69" s="241"/>
      <c r="AK69" s="241"/>
      <c r="AL69" s="241"/>
      <c r="AM69" s="241"/>
      <c r="AN69" s="241"/>
      <c r="AO69" s="241"/>
      <c r="AP69" s="241"/>
      <c r="AQ69" s="241"/>
      <c r="AR69" s="241"/>
      <c r="AS69" s="241"/>
      <c r="AT69" s="241"/>
      <c r="AU69" s="241"/>
      <c r="AV69" s="261"/>
      <c r="AW69" s="239"/>
      <c r="AX69" s="239"/>
    </row>
    <row r="70" spans="1:50" ht="15" customHeight="1">
      <c r="A70" s="243"/>
      <c r="B70" s="446"/>
      <c r="C70" s="446"/>
      <c r="D70" s="446"/>
      <c r="E70" s="447"/>
      <c r="F70" s="446"/>
      <c r="G70" s="448"/>
      <c r="H70" s="446"/>
      <c r="I70" s="248"/>
      <c r="J70" s="244"/>
      <c r="K70" s="248"/>
      <c r="L70" s="248"/>
      <c r="M70" s="248"/>
      <c r="N70" s="248"/>
      <c r="O70" s="248"/>
      <c r="P70" s="370"/>
      <c r="Q70" s="248"/>
      <c r="R70" s="248"/>
      <c r="S70" s="244"/>
      <c r="T70" s="244"/>
      <c r="U70" s="244"/>
      <c r="V70" s="244"/>
      <c r="W70" s="244"/>
      <c r="X70" s="244"/>
      <c r="Y70" s="244"/>
      <c r="Z70" s="371"/>
      <c r="AA70" s="241"/>
      <c r="AB70" s="241"/>
      <c r="AC70" s="241"/>
      <c r="AD70" s="241"/>
      <c r="AE70" s="241"/>
      <c r="AF70" s="241"/>
      <c r="AG70" s="241"/>
      <c r="AH70" s="241"/>
      <c r="AI70" s="241"/>
      <c r="AJ70" s="241"/>
      <c r="AK70" s="241"/>
      <c r="AL70" s="241"/>
      <c r="AM70" s="241"/>
      <c r="AN70" s="241"/>
      <c r="AO70" s="241"/>
      <c r="AP70" s="241"/>
      <c r="AQ70" s="241"/>
      <c r="AR70" s="241"/>
      <c r="AS70" s="241"/>
      <c r="AT70" s="241"/>
      <c r="AU70" s="241"/>
      <c r="AV70" s="261"/>
      <c r="AW70" s="239"/>
      <c r="AX70" s="239"/>
    </row>
    <row r="71" spans="1:50" ht="15" customHeight="1">
      <c r="A71" s="244"/>
      <c r="B71" s="244"/>
      <c r="C71" s="244"/>
      <c r="D71" s="244"/>
      <c r="E71" s="244"/>
      <c r="F71" s="244"/>
      <c r="G71" s="244"/>
      <c r="H71" s="244"/>
      <c r="I71" s="244"/>
      <c r="J71" s="244"/>
      <c r="K71" s="244"/>
      <c r="L71" s="244"/>
      <c r="M71" s="244"/>
      <c r="N71" s="244"/>
      <c r="O71" s="244"/>
      <c r="P71" s="371"/>
      <c r="Q71" s="244"/>
      <c r="R71" s="249"/>
      <c r="S71" s="244"/>
      <c r="T71" s="244"/>
      <c r="U71" s="244"/>
      <c r="V71" s="244"/>
      <c r="W71" s="244"/>
      <c r="X71" s="244"/>
      <c r="Y71" s="244"/>
      <c r="Z71" s="371"/>
      <c r="AA71" s="241"/>
      <c r="AB71" s="241"/>
      <c r="AC71" s="241"/>
      <c r="AD71" s="241"/>
      <c r="AE71" s="241"/>
      <c r="AF71" s="241"/>
      <c r="AG71" s="241"/>
      <c r="AH71" s="241"/>
      <c r="AI71" s="241"/>
      <c r="AJ71" s="241"/>
      <c r="AK71" s="241"/>
      <c r="AL71" s="241"/>
      <c r="AM71" s="241"/>
      <c r="AN71" s="241"/>
      <c r="AO71" s="241"/>
      <c r="AP71" s="241"/>
      <c r="AQ71" s="241"/>
      <c r="AR71" s="241"/>
      <c r="AS71" s="241"/>
      <c r="AT71" s="241"/>
      <c r="AU71" s="241"/>
      <c r="AV71" s="261"/>
      <c r="AW71" s="239"/>
      <c r="AX71" s="239"/>
    </row>
    <row r="72" spans="1:50" ht="12" customHeight="1">
      <c r="A72" s="244"/>
      <c r="B72" s="244"/>
      <c r="C72" s="244"/>
      <c r="D72" s="244"/>
      <c r="E72" s="244"/>
      <c r="F72" s="244"/>
      <c r="G72" s="244"/>
      <c r="H72" s="244"/>
      <c r="I72" s="244"/>
      <c r="J72" s="244"/>
      <c r="K72" s="244"/>
      <c r="L72" s="244"/>
      <c r="M72" s="244"/>
      <c r="N72" s="244"/>
      <c r="O72" s="244"/>
      <c r="P72" s="371"/>
      <c r="Q72" s="244"/>
      <c r="R72" s="249"/>
      <c r="S72" s="244"/>
      <c r="T72" s="244"/>
      <c r="U72" s="244"/>
      <c r="V72" s="244"/>
      <c r="W72" s="244"/>
      <c r="X72" s="244"/>
      <c r="Y72" s="244"/>
      <c r="Z72" s="371"/>
      <c r="AA72" s="241"/>
      <c r="AB72" s="241"/>
      <c r="AC72" s="241"/>
      <c r="AD72" s="241"/>
      <c r="AE72" s="241"/>
      <c r="AF72" s="241"/>
      <c r="AG72" s="241"/>
      <c r="AH72" s="241"/>
      <c r="AI72" s="241"/>
      <c r="AJ72" s="241"/>
      <c r="AK72" s="241"/>
      <c r="AL72" s="241"/>
      <c r="AM72" s="241"/>
      <c r="AN72" s="241"/>
      <c r="AO72" s="241"/>
      <c r="AP72" s="241"/>
      <c r="AQ72" s="241"/>
      <c r="AR72" s="241"/>
      <c r="AS72" s="241"/>
      <c r="AT72" s="241"/>
      <c r="AU72" s="241"/>
      <c r="AV72" s="261"/>
      <c r="AW72" s="239"/>
      <c r="AX72" s="239"/>
    </row>
    <row r="73" spans="1:50" ht="12" customHeight="1">
      <c r="A73" s="244"/>
      <c r="B73" s="244"/>
      <c r="C73" s="244"/>
      <c r="D73" s="244"/>
      <c r="E73" s="244"/>
      <c r="F73" s="244"/>
      <c r="G73" s="244"/>
      <c r="H73" s="244"/>
      <c r="I73" s="244"/>
      <c r="J73" s="244"/>
      <c r="K73" s="244"/>
      <c r="L73" s="244"/>
      <c r="M73" s="244"/>
      <c r="N73" s="244"/>
      <c r="O73" s="244"/>
      <c r="P73" s="371"/>
      <c r="Q73" s="244"/>
      <c r="R73" s="249"/>
      <c r="S73" s="244"/>
      <c r="T73" s="244"/>
      <c r="U73" s="244"/>
      <c r="V73" s="244"/>
      <c r="W73" s="244"/>
      <c r="X73" s="244"/>
      <c r="Y73" s="244"/>
      <c r="Z73" s="371"/>
      <c r="AA73" s="241"/>
      <c r="AB73" s="241"/>
      <c r="AC73" s="241"/>
      <c r="AD73" s="241"/>
      <c r="AE73" s="241"/>
      <c r="AF73" s="241"/>
      <c r="AG73" s="241"/>
      <c r="AH73" s="241"/>
      <c r="AI73" s="241"/>
      <c r="AJ73" s="241"/>
      <c r="AK73" s="241"/>
      <c r="AL73" s="241"/>
      <c r="AM73" s="241"/>
      <c r="AN73" s="241"/>
      <c r="AO73" s="241"/>
      <c r="AP73" s="241"/>
      <c r="AQ73" s="241"/>
      <c r="AR73" s="241"/>
      <c r="AS73" s="241"/>
      <c r="AT73" s="241"/>
      <c r="AU73" s="241"/>
      <c r="AV73" s="261"/>
      <c r="AW73" s="239"/>
      <c r="AX73" s="239"/>
    </row>
    <row r="74" spans="1:50" ht="12" customHeight="1">
      <c r="A74" s="244"/>
      <c r="B74" s="244"/>
      <c r="C74" s="244"/>
      <c r="D74" s="244"/>
      <c r="E74" s="244"/>
      <c r="F74" s="244"/>
      <c r="G74" s="244"/>
      <c r="H74" s="244"/>
      <c r="I74" s="244"/>
      <c r="J74" s="244"/>
      <c r="K74" s="244"/>
      <c r="L74" s="244"/>
      <c r="M74" s="244"/>
      <c r="N74" s="244"/>
      <c r="O74" s="244"/>
      <c r="P74" s="371"/>
      <c r="Q74" s="244"/>
      <c r="R74" s="249"/>
      <c r="S74" s="244"/>
      <c r="T74" s="244"/>
      <c r="U74" s="244"/>
      <c r="V74" s="244"/>
      <c r="W74" s="244"/>
      <c r="X74" s="244"/>
      <c r="Y74" s="244"/>
      <c r="Z74" s="371"/>
      <c r="AA74" s="241"/>
      <c r="AB74" s="241"/>
      <c r="AC74" s="241"/>
      <c r="AD74" s="241"/>
      <c r="AE74" s="241"/>
      <c r="AF74" s="241"/>
      <c r="AG74" s="241"/>
      <c r="AH74" s="241"/>
      <c r="AI74" s="241"/>
      <c r="AJ74" s="241"/>
      <c r="AK74" s="241"/>
      <c r="AL74" s="241"/>
      <c r="AM74" s="241"/>
      <c r="AN74" s="241"/>
      <c r="AO74" s="241"/>
      <c r="AP74" s="241"/>
      <c r="AQ74" s="241"/>
      <c r="AR74" s="241"/>
      <c r="AS74" s="241"/>
      <c r="AT74" s="241"/>
      <c r="AU74" s="241"/>
      <c r="AV74" s="261"/>
      <c r="AW74" s="239"/>
      <c r="AX74" s="239"/>
    </row>
    <row r="75" spans="1:50" ht="12" customHeight="1">
      <c r="A75" s="244"/>
      <c r="B75" s="244"/>
      <c r="C75" s="244"/>
      <c r="D75" s="244"/>
      <c r="E75" s="244"/>
      <c r="F75" s="244"/>
      <c r="G75" s="244"/>
      <c r="H75" s="244"/>
      <c r="I75" s="244"/>
      <c r="J75" s="244"/>
      <c r="K75" s="244"/>
      <c r="L75" s="244"/>
      <c r="M75" s="244"/>
      <c r="N75" s="244"/>
      <c r="O75" s="244"/>
      <c r="P75" s="371"/>
      <c r="Q75" s="244"/>
      <c r="R75" s="249"/>
      <c r="S75" s="244"/>
      <c r="T75" s="244"/>
      <c r="U75" s="244"/>
      <c r="V75" s="244"/>
      <c r="W75" s="244"/>
      <c r="X75" s="244"/>
      <c r="Y75" s="244"/>
      <c r="Z75" s="371"/>
      <c r="AA75" s="241"/>
      <c r="AB75" s="241"/>
      <c r="AC75" s="241"/>
      <c r="AD75" s="241"/>
      <c r="AE75" s="241"/>
      <c r="AF75" s="241"/>
      <c r="AG75" s="241"/>
      <c r="AH75" s="241"/>
      <c r="AI75" s="241"/>
      <c r="AJ75" s="241"/>
      <c r="AK75" s="241"/>
      <c r="AL75" s="241"/>
      <c r="AM75" s="241"/>
      <c r="AN75" s="241"/>
      <c r="AO75" s="241"/>
      <c r="AP75" s="241"/>
      <c r="AQ75" s="241"/>
      <c r="AR75" s="241"/>
      <c r="AS75" s="241"/>
      <c r="AT75" s="241"/>
      <c r="AU75" s="241"/>
      <c r="AV75" s="261"/>
      <c r="AW75" s="239"/>
      <c r="AX75" s="239"/>
    </row>
    <row r="76" spans="1:50" ht="12" customHeight="1">
      <c r="A76" s="244"/>
      <c r="B76" s="244"/>
      <c r="C76" s="244"/>
      <c r="D76" s="244"/>
      <c r="E76" s="244"/>
      <c r="F76" s="244"/>
      <c r="G76" s="244"/>
      <c r="H76" s="244"/>
      <c r="I76" s="244"/>
      <c r="J76" s="244"/>
      <c r="K76" s="244"/>
      <c r="L76" s="244"/>
      <c r="M76" s="244"/>
      <c r="N76" s="244"/>
      <c r="O76" s="244"/>
      <c r="P76" s="371"/>
      <c r="Q76" s="244"/>
      <c r="R76" s="249"/>
      <c r="S76" s="244"/>
      <c r="T76" s="244"/>
      <c r="U76" s="244"/>
      <c r="V76" s="244"/>
      <c r="W76" s="244"/>
      <c r="X76" s="244"/>
      <c r="Y76" s="244"/>
      <c r="Z76" s="371"/>
      <c r="AA76" s="241"/>
      <c r="AB76" s="241"/>
      <c r="AC76" s="241"/>
      <c r="AD76" s="241"/>
      <c r="AE76" s="241"/>
      <c r="AF76" s="241"/>
      <c r="AG76" s="241"/>
      <c r="AH76" s="241"/>
      <c r="AI76" s="241"/>
      <c r="AJ76" s="241"/>
      <c r="AK76" s="241"/>
      <c r="AL76" s="241"/>
      <c r="AM76" s="241"/>
      <c r="AN76" s="241"/>
      <c r="AO76" s="241"/>
      <c r="AP76" s="241"/>
      <c r="AQ76" s="241"/>
      <c r="AR76" s="241"/>
      <c r="AS76" s="241"/>
      <c r="AT76" s="241"/>
      <c r="AU76" s="241"/>
      <c r="AV76" s="261"/>
      <c r="AW76" s="239"/>
      <c r="AX76" s="239"/>
    </row>
    <row r="77" spans="1:50" ht="12" customHeight="1">
      <c r="A77" s="244"/>
      <c r="B77" s="244"/>
      <c r="C77" s="244"/>
      <c r="D77" s="244"/>
      <c r="E77" s="244"/>
      <c r="F77" s="244"/>
      <c r="G77" s="244"/>
      <c r="H77" s="244"/>
      <c r="I77" s="244"/>
      <c r="J77" s="244"/>
      <c r="K77" s="244"/>
      <c r="L77" s="244"/>
      <c r="M77" s="244"/>
      <c r="N77" s="244"/>
      <c r="O77" s="244"/>
      <c r="P77" s="371"/>
      <c r="Q77" s="244"/>
      <c r="R77" s="249"/>
      <c r="S77" s="244"/>
      <c r="T77" s="244"/>
      <c r="U77" s="244"/>
      <c r="V77" s="244"/>
      <c r="W77" s="244"/>
      <c r="X77" s="244"/>
      <c r="Y77" s="244"/>
      <c r="Z77" s="371"/>
      <c r="AA77" s="241"/>
      <c r="AB77" s="241"/>
      <c r="AC77" s="241"/>
      <c r="AD77" s="241"/>
      <c r="AE77" s="241"/>
      <c r="AF77" s="241"/>
      <c r="AG77" s="241"/>
      <c r="AH77" s="241"/>
      <c r="AI77" s="241"/>
      <c r="AJ77" s="241"/>
      <c r="AK77" s="241"/>
      <c r="AL77" s="241"/>
      <c r="AM77" s="241"/>
      <c r="AN77" s="241"/>
      <c r="AO77" s="241"/>
      <c r="AP77" s="241"/>
      <c r="AQ77" s="241"/>
      <c r="AR77" s="241"/>
      <c r="AS77" s="241"/>
      <c r="AT77" s="241"/>
      <c r="AU77" s="241"/>
      <c r="AV77" s="261"/>
      <c r="AW77" s="239"/>
      <c r="AX77" s="239"/>
    </row>
    <row r="78" spans="1:50" ht="12" customHeight="1">
      <c r="A78" s="58"/>
      <c r="B78" s="58"/>
      <c r="C78" s="58"/>
      <c r="D78" s="58"/>
      <c r="E78" s="58"/>
      <c r="F78" s="58"/>
      <c r="G78" s="58"/>
      <c r="H78" s="58"/>
      <c r="I78" s="58"/>
      <c r="J78" s="58"/>
      <c r="K78" s="58"/>
      <c r="L78" s="58"/>
      <c r="M78" s="58"/>
      <c r="N78" s="58"/>
      <c r="O78" s="58"/>
      <c r="P78" s="372"/>
      <c r="Q78" s="58"/>
      <c r="R78" s="59"/>
      <c r="S78" s="58"/>
      <c r="T78" s="58"/>
      <c r="U78" s="58"/>
      <c r="V78" s="58"/>
      <c r="W78" s="58"/>
      <c r="X78" s="58"/>
      <c r="Y78" s="58"/>
      <c r="Z78" s="372"/>
      <c r="AA78" s="94"/>
      <c r="AB78" s="94"/>
      <c r="AC78" s="94"/>
      <c r="AD78" s="94"/>
      <c r="AE78" s="94"/>
      <c r="AF78" s="94"/>
      <c r="AG78" s="94"/>
      <c r="AH78" s="94"/>
      <c r="AI78" s="94"/>
      <c r="AJ78" s="94"/>
      <c r="AK78" s="94"/>
      <c r="AL78" s="94"/>
      <c r="AM78" s="94"/>
      <c r="AN78" s="94"/>
      <c r="AO78" s="94"/>
      <c r="AP78" s="94"/>
      <c r="AQ78" s="94"/>
      <c r="AR78" s="94"/>
      <c r="AS78" s="94"/>
      <c r="AT78" s="94"/>
      <c r="AU78" s="94"/>
      <c r="AV78" s="274"/>
    </row>
    <row r="79" spans="1:50">
      <c r="A79" s="95"/>
      <c r="B79" s="1" t="s">
        <v>1017</v>
      </c>
      <c r="C79" s="1" t="s">
        <v>977</v>
      </c>
      <c r="D79" s="1" t="s">
        <v>6</v>
      </c>
      <c r="E79" s="1" t="s">
        <v>1255</v>
      </c>
      <c r="F79" s="1" t="s">
        <v>1256</v>
      </c>
      <c r="G79" s="102"/>
      <c r="H79" s="217" t="s">
        <v>15</v>
      </c>
      <c r="I79" s="217" t="s">
        <v>1049</v>
      </c>
      <c r="J79" s="217" t="s">
        <v>17</v>
      </c>
      <c r="K79" s="357"/>
      <c r="L79" s="274"/>
      <c r="M79" s="51" t="s">
        <v>977</v>
      </c>
      <c r="N79" s="218" t="s">
        <v>1160</v>
      </c>
      <c r="O79" s="217"/>
      <c r="P79" s="373"/>
      <c r="Q79" s="217" t="s">
        <v>9</v>
      </c>
      <c r="R79" s="217" t="s">
        <v>1257</v>
      </c>
      <c r="S79" s="58"/>
      <c r="T79" s="350"/>
      <c r="U79" s="217" t="s">
        <v>1146</v>
      </c>
      <c r="V79" s="350"/>
      <c r="W79" s="350"/>
      <c r="X79" s="216" t="s">
        <v>1144</v>
      </c>
      <c r="Y79" s="350"/>
      <c r="AB79" s="384" t="s">
        <v>984</v>
      </c>
      <c r="AK79" s="2"/>
      <c r="AP79" s="2"/>
      <c r="AQ79" s="2"/>
      <c r="AR79" s="2"/>
      <c r="AS79" s="2"/>
      <c r="AT79" s="2"/>
      <c r="AU79" s="2"/>
      <c r="AV79" s="2"/>
      <c r="AW79" s="2"/>
      <c r="AX79" s="2"/>
    </row>
    <row r="80" spans="1:50">
      <c r="A80" s="95"/>
      <c r="B80" s="65"/>
      <c r="C80" s="65"/>
      <c r="D80" s="65"/>
      <c r="E80" s="65"/>
      <c r="F80" s="65"/>
      <c r="G80" s="445"/>
      <c r="H80" s="209"/>
      <c r="I80" s="210"/>
      <c r="J80" s="210"/>
      <c r="K80" s="357"/>
      <c r="L80" s="274"/>
      <c r="M80" s="211"/>
      <c r="N80" s="211"/>
      <c r="O80" s="348"/>
      <c r="P80" s="373"/>
      <c r="Q80" s="210"/>
      <c r="R80" s="210"/>
      <c r="S80" s="58"/>
      <c r="T80" s="350"/>
      <c r="U80" s="358"/>
      <c r="V80" s="350"/>
      <c r="W80" s="350"/>
      <c r="X80" s="358"/>
      <c r="Y80" s="351"/>
      <c r="AB80" s="385"/>
      <c r="AH80" s="94"/>
      <c r="AI80" s="94"/>
      <c r="AK80" s="2"/>
      <c r="AP80" s="2"/>
      <c r="AQ80" s="2"/>
      <c r="AR80" s="2"/>
      <c r="AS80" s="2"/>
      <c r="AT80" s="2"/>
      <c r="AU80" s="2"/>
      <c r="AV80" s="2"/>
      <c r="AW80" s="2"/>
      <c r="AX80" s="2"/>
    </row>
    <row r="81" spans="1:50">
      <c r="A81" s="95"/>
      <c r="B81" s="60">
        <v>1</v>
      </c>
      <c r="C81" s="60" t="s">
        <v>117</v>
      </c>
      <c r="D81" s="60" t="s">
        <v>117</v>
      </c>
      <c r="E81" s="60" t="s">
        <v>289</v>
      </c>
      <c r="F81" s="60">
        <v>100</v>
      </c>
      <c r="G81" s="58"/>
      <c r="H81" s="222" t="s">
        <v>1258</v>
      </c>
      <c r="I81" s="223" t="s">
        <v>1026</v>
      </c>
      <c r="J81" s="220">
        <f>COUNTIF($AL$11:$AM$31,I81)</f>
        <v>1</v>
      </c>
      <c r="K81" s="357"/>
      <c r="L81" s="274"/>
      <c r="M81" s="221" t="s">
        <v>181</v>
      </c>
      <c r="N81" s="224" t="s">
        <v>24</v>
      </c>
      <c r="O81" s="226">
        <v>1</v>
      </c>
      <c r="P81" s="373"/>
      <c r="Q81" s="220" t="s">
        <v>19</v>
      </c>
      <c r="R81" s="220" t="s">
        <v>20</v>
      </c>
      <c r="S81" s="58"/>
      <c r="T81" s="350"/>
      <c r="U81" s="213" t="s">
        <v>63</v>
      </c>
      <c r="V81" s="350"/>
      <c r="W81" s="350"/>
      <c r="X81" s="213" t="s">
        <v>1000</v>
      </c>
      <c r="Y81" s="351"/>
      <c r="AB81" s="386" t="s">
        <v>980</v>
      </c>
      <c r="AH81" s="58"/>
      <c r="AI81" s="58"/>
      <c r="AK81" s="2"/>
      <c r="AP81" s="2"/>
      <c r="AQ81" s="2"/>
      <c r="AR81" s="2"/>
      <c r="AS81" s="2"/>
      <c r="AT81" s="2"/>
      <c r="AU81" s="2"/>
      <c r="AV81" s="2"/>
      <c r="AW81" s="2"/>
      <c r="AX81" s="2"/>
    </row>
    <row r="82" spans="1:50">
      <c r="B82" s="60">
        <v>1</v>
      </c>
      <c r="C82" s="60" t="s">
        <v>117</v>
      </c>
      <c r="D82" s="60" t="s">
        <v>117</v>
      </c>
      <c r="E82" s="60" t="s">
        <v>290</v>
      </c>
      <c r="F82" s="60">
        <v>101</v>
      </c>
      <c r="H82" s="222" t="s">
        <v>1259</v>
      </c>
      <c r="I82" s="223" t="s">
        <v>1027</v>
      </c>
      <c r="J82" s="220">
        <f t="shared" ref="J82:J92" si="30">COUNTIF($AL$11:$AM$31,I82)</f>
        <v>0</v>
      </c>
      <c r="K82" s="357"/>
      <c r="L82" s="274"/>
      <c r="M82" s="221" t="s">
        <v>182</v>
      </c>
      <c r="N82" s="224" t="s">
        <v>25</v>
      </c>
      <c r="O82" s="226">
        <v>2</v>
      </c>
      <c r="P82" s="373"/>
      <c r="Q82" s="220" t="s">
        <v>22</v>
      </c>
      <c r="R82" s="220" t="s">
        <v>21</v>
      </c>
      <c r="S82" s="58"/>
      <c r="T82" s="350"/>
      <c r="U82" s="213" t="s">
        <v>242</v>
      </c>
      <c r="V82" s="350"/>
      <c r="W82" s="350"/>
      <c r="X82" s="213" t="s">
        <v>988</v>
      </c>
      <c r="Y82" s="351"/>
      <c r="AB82" s="386" t="s">
        <v>983</v>
      </c>
    </row>
    <row r="83" spans="1:50">
      <c r="B83" s="60">
        <v>1</v>
      </c>
      <c r="C83" s="60" t="s">
        <v>117</v>
      </c>
      <c r="D83" s="60" t="s">
        <v>117</v>
      </c>
      <c r="E83" s="60" t="s">
        <v>291</v>
      </c>
      <c r="F83" s="60">
        <v>102</v>
      </c>
      <c r="H83" s="222" t="s">
        <v>1260</v>
      </c>
      <c r="I83" s="223" t="s">
        <v>1028</v>
      </c>
      <c r="J83" s="220">
        <f t="shared" si="30"/>
        <v>0</v>
      </c>
      <c r="K83" s="357"/>
      <c r="L83" s="274"/>
      <c r="M83" s="221" t="s">
        <v>42</v>
      </c>
      <c r="N83" s="224" t="s">
        <v>26</v>
      </c>
      <c r="O83" s="226">
        <v>3</v>
      </c>
      <c r="P83" s="373"/>
      <c r="Q83" s="220"/>
      <c r="R83" s="220" t="s">
        <v>23</v>
      </c>
      <c r="S83" s="58"/>
      <c r="T83" s="350"/>
      <c r="U83" s="213" t="s">
        <v>243</v>
      </c>
      <c r="V83" s="350"/>
      <c r="W83" s="350"/>
      <c r="X83" s="213" t="s">
        <v>989</v>
      </c>
      <c r="Y83" s="351"/>
      <c r="AB83" s="386" t="s">
        <v>1142</v>
      </c>
    </row>
    <row r="84" spans="1:50">
      <c r="B84" s="60">
        <v>1</v>
      </c>
      <c r="C84" s="60" t="s">
        <v>117</v>
      </c>
      <c r="D84" s="60" t="s">
        <v>117</v>
      </c>
      <c r="E84" s="60" t="s">
        <v>292</v>
      </c>
      <c r="F84" s="60">
        <v>103</v>
      </c>
      <c r="H84" s="222" t="s">
        <v>1261</v>
      </c>
      <c r="I84" s="223" t="s">
        <v>1029</v>
      </c>
      <c r="J84" s="220">
        <f t="shared" si="30"/>
        <v>1</v>
      </c>
      <c r="K84" s="357"/>
      <c r="L84" s="274"/>
      <c r="M84" s="221" t="s">
        <v>43</v>
      </c>
      <c r="N84" s="224" t="s">
        <v>27</v>
      </c>
      <c r="O84" s="226">
        <v>4</v>
      </c>
      <c r="P84" s="373"/>
      <c r="Q84" s="225"/>
      <c r="R84" s="226"/>
      <c r="S84" s="58"/>
      <c r="T84" s="350"/>
      <c r="U84" s="213" t="s">
        <v>1187</v>
      </c>
      <c r="V84" s="350"/>
      <c r="W84" s="350"/>
      <c r="X84" s="213" t="s">
        <v>1119</v>
      </c>
      <c r="Y84" s="351"/>
      <c r="AB84" s="386" t="s">
        <v>981</v>
      </c>
    </row>
    <row r="85" spans="1:50">
      <c r="B85" s="60">
        <v>1</v>
      </c>
      <c r="C85" s="60" t="s">
        <v>117</v>
      </c>
      <c r="D85" s="60" t="s">
        <v>117</v>
      </c>
      <c r="E85" s="60" t="s">
        <v>293</v>
      </c>
      <c r="F85" s="60">
        <v>104</v>
      </c>
      <c r="H85" s="222" t="s">
        <v>1262</v>
      </c>
      <c r="I85" s="223" t="s">
        <v>1030</v>
      </c>
      <c r="J85" s="220">
        <f t="shared" si="30"/>
        <v>0</v>
      </c>
      <c r="K85" s="357"/>
      <c r="L85" s="274"/>
      <c r="M85" s="221" t="s">
        <v>24</v>
      </c>
      <c r="N85" s="224" t="s">
        <v>29</v>
      </c>
      <c r="O85" s="226">
        <v>5</v>
      </c>
      <c r="P85" s="373"/>
      <c r="Q85" s="216"/>
      <c r="R85" s="216"/>
      <c r="S85" s="58"/>
      <c r="T85" s="350"/>
      <c r="U85" s="213" t="s">
        <v>1263</v>
      </c>
      <c r="V85" s="350"/>
      <c r="W85" s="350"/>
      <c r="X85" s="215" t="s">
        <v>961</v>
      </c>
      <c r="Y85" s="352"/>
      <c r="AB85" s="386" t="s">
        <v>982</v>
      </c>
    </row>
    <row r="86" spans="1:50">
      <c r="B86" s="60">
        <v>1</v>
      </c>
      <c r="C86" s="60" t="s">
        <v>117</v>
      </c>
      <c r="D86" s="60" t="s">
        <v>117</v>
      </c>
      <c r="E86" s="60" t="s">
        <v>294</v>
      </c>
      <c r="F86" s="60">
        <v>105</v>
      </c>
      <c r="H86" s="222" t="s">
        <v>1264</v>
      </c>
      <c r="I86" s="223" t="s">
        <v>1031</v>
      </c>
      <c r="J86" s="220">
        <f t="shared" si="30"/>
        <v>1</v>
      </c>
      <c r="K86" s="357"/>
      <c r="L86" s="274"/>
      <c r="M86" s="221" t="s">
        <v>183</v>
      </c>
      <c r="N86" s="224" t="s">
        <v>30</v>
      </c>
      <c r="O86" s="226">
        <v>6</v>
      </c>
      <c r="P86" s="373"/>
      <c r="Q86" s="213">
        <v>1</v>
      </c>
      <c r="R86" s="216"/>
      <c r="S86" s="58"/>
      <c r="T86" s="350"/>
      <c r="U86" s="350"/>
      <c r="V86" s="350"/>
      <c r="W86" s="350"/>
      <c r="X86" s="213" t="s">
        <v>991</v>
      </c>
      <c r="Y86" s="351"/>
      <c r="AB86" s="386" t="s">
        <v>1143</v>
      </c>
    </row>
    <row r="87" spans="1:50">
      <c r="B87" s="60">
        <v>1</v>
      </c>
      <c r="C87" s="60" t="s">
        <v>117</v>
      </c>
      <c r="D87" s="60" t="s">
        <v>117</v>
      </c>
      <c r="E87" s="60" t="s">
        <v>295</v>
      </c>
      <c r="F87" s="60">
        <v>106</v>
      </c>
      <c r="H87" s="222" t="s">
        <v>1265</v>
      </c>
      <c r="I87" s="223" t="s">
        <v>1032</v>
      </c>
      <c r="J87" s="220">
        <f t="shared" si="30"/>
        <v>0</v>
      </c>
      <c r="K87" s="357"/>
      <c r="L87" s="274"/>
      <c r="M87" s="221" t="s">
        <v>184</v>
      </c>
      <c r="N87" s="224" t="s">
        <v>32</v>
      </c>
      <c r="O87" s="226">
        <v>7</v>
      </c>
      <c r="P87" s="373"/>
      <c r="Q87" s="213">
        <v>2</v>
      </c>
      <c r="R87" s="216"/>
      <c r="S87" s="58"/>
      <c r="T87" s="350"/>
      <c r="U87" s="350"/>
      <c r="V87" s="350"/>
      <c r="W87" s="350"/>
      <c r="X87" s="213" t="s">
        <v>998</v>
      </c>
      <c r="Y87" s="351"/>
      <c r="AB87" s="386"/>
    </row>
    <row r="88" spans="1:50">
      <c r="B88" s="60">
        <v>1</v>
      </c>
      <c r="C88" s="60" t="s">
        <v>117</v>
      </c>
      <c r="D88" s="60" t="s">
        <v>117</v>
      </c>
      <c r="E88" s="60" t="s">
        <v>296</v>
      </c>
      <c r="F88" s="60">
        <v>107</v>
      </c>
      <c r="H88" s="222" t="s">
        <v>31</v>
      </c>
      <c r="I88" s="223" t="s">
        <v>1034</v>
      </c>
      <c r="J88" s="220">
        <f t="shared" si="30"/>
        <v>1</v>
      </c>
      <c r="K88" s="357"/>
      <c r="L88" s="274"/>
      <c r="M88" s="221" t="s">
        <v>111</v>
      </c>
      <c r="N88" s="224" t="s">
        <v>951</v>
      </c>
      <c r="O88" s="226">
        <v>8</v>
      </c>
      <c r="P88" s="373"/>
      <c r="Q88" s="213">
        <v>3</v>
      </c>
      <c r="R88" s="216"/>
      <c r="S88" s="58"/>
      <c r="T88" s="350"/>
      <c r="U88" s="216" t="s">
        <v>985</v>
      </c>
      <c r="V88" s="350"/>
      <c r="W88" s="350"/>
      <c r="X88" s="215" t="s">
        <v>999</v>
      </c>
      <c r="Y88" s="352"/>
      <c r="AB88" s="387"/>
    </row>
    <row r="89" spans="1:50">
      <c r="B89" s="60">
        <v>1</v>
      </c>
      <c r="C89" s="60" t="s">
        <v>117</v>
      </c>
      <c r="D89" s="60" t="s">
        <v>117</v>
      </c>
      <c r="E89" s="60" t="s">
        <v>297</v>
      </c>
      <c r="F89" s="60">
        <v>108</v>
      </c>
      <c r="H89" s="222" t="s">
        <v>34</v>
      </c>
      <c r="I89" s="223" t="s">
        <v>1035</v>
      </c>
      <c r="J89" s="220">
        <f t="shared" si="30"/>
        <v>0</v>
      </c>
      <c r="K89" s="357"/>
      <c r="L89" s="274"/>
      <c r="M89" s="221" t="s">
        <v>185</v>
      </c>
      <c r="N89" s="224" t="s">
        <v>952</v>
      </c>
      <c r="O89" s="226">
        <v>9</v>
      </c>
      <c r="P89" s="373"/>
      <c r="Q89" s="213" t="s">
        <v>1266</v>
      </c>
      <c r="R89" s="216"/>
      <c r="S89" s="58"/>
      <c r="T89" s="350"/>
      <c r="U89" s="213"/>
      <c r="V89" s="350"/>
      <c r="W89" s="350"/>
      <c r="X89" s="213" t="s">
        <v>992</v>
      </c>
      <c r="Y89" s="351"/>
      <c r="AB89" s="387"/>
    </row>
    <row r="90" spans="1:50">
      <c r="B90" s="60">
        <v>1</v>
      </c>
      <c r="C90" s="60" t="s">
        <v>117</v>
      </c>
      <c r="D90" s="60" t="s">
        <v>117</v>
      </c>
      <c r="E90" s="60" t="s">
        <v>298</v>
      </c>
      <c r="F90" s="60">
        <v>109</v>
      </c>
      <c r="H90" s="222" t="s">
        <v>18</v>
      </c>
      <c r="I90" s="223" t="s">
        <v>1036</v>
      </c>
      <c r="J90" s="220">
        <f t="shared" si="30"/>
        <v>0</v>
      </c>
      <c r="K90" s="357"/>
      <c r="L90" s="274"/>
      <c r="M90" s="221" t="s">
        <v>45</v>
      </c>
      <c r="N90" s="224" t="s">
        <v>36</v>
      </c>
      <c r="O90" s="226">
        <v>10</v>
      </c>
      <c r="P90" s="373"/>
      <c r="Q90" s="213" t="s">
        <v>1267</v>
      </c>
      <c r="R90" s="216"/>
      <c r="S90" s="58"/>
      <c r="T90" s="350"/>
      <c r="U90" s="213" t="s">
        <v>63</v>
      </c>
      <c r="V90" s="350"/>
      <c r="W90" s="350"/>
      <c r="X90" s="227" t="s">
        <v>987</v>
      </c>
      <c r="Y90" s="353"/>
      <c r="Z90" s="360"/>
      <c r="AA90" s="10"/>
      <c r="AB90" s="58"/>
    </row>
    <row r="91" spans="1:50">
      <c r="B91" s="60">
        <v>1</v>
      </c>
      <c r="C91" s="60" t="s">
        <v>117</v>
      </c>
      <c r="D91" s="60" t="s">
        <v>117</v>
      </c>
      <c r="E91" s="60" t="s">
        <v>299</v>
      </c>
      <c r="F91" s="60">
        <v>110</v>
      </c>
      <c r="H91" s="222" t="s">
        <v>28</v>
      </c>
      <c r="I91" s="223" t="s">
        <v>1037</v>
      </c>
      <c r="J91" s="220">
        <f t="shared" si="30"/>
        <v>1</v>
      </c>
      <c r="K91" s="357"/>
      <c r="L91" s="274"/>
      <c r="M91" s="221" t="s">
        <v>955</v>
      </c>
      <c r="N91" s="224" t="s">
        <v>38</v>
      </c>
      <c r="O91" s="226">
        <v>11</v>
      </c>
      <c r="P91" s="373"/>
      <c r="Q91" s="213" t="s">
        <v>1268</v>
      </c>
      <c r="R91" s="216"/>
      <c r="S91" s="58"/>
      <c r="T91" s="350"/>
      <c r="U91" s="213" t="s">
        <v>986</v>
      </c>
      <c r="V91" s="350"/>
      <c r="W91" s="350"/>
      <c r="X91" s="213" t="s">
        <v>990</v>
      </c>
      <c r="Y91" s="351"/>
      <c r="Z91" s="388"/>
      <c r="AA91" s="10"/>
      <c r="AB91" s="355"/>
    </row>
    <row r="92" spans="1:50">
      <c r="B92" s="60">
        <v>1</v>
      </c>
      <c r="C92" s="60" t="s">
        <v>117</v>
      </c>
      <c r="D92" s="60" t="s">
        <v>117</v>
      </c>
      <c r="E92" s="60" t="s">
        <v>300</v>
      </c>
      <c r="F92" s="60">
        <v>111</v>
      </c>
      <c r="H92" s="222" t="s">
        <v>37</v>
      </c>
      <c r="I92" s="223" t="s">
        <v>1038</v>
      </c>
      <c r="J92" s="220">
        <f t="shared" si="30"/>
        <v>1</v>
      </c>
      <c r="K92" s="357"/>
      <c r="L92" s="274"/>
      <c r="M92" s="221"/>
      <c r="N92" s="224" t="s">
        <v>39</v>
      </c>
      <c r="O92" s="226">
        <v>12</v>
      </c>
      <c r="P92" s="373"/>
      <c r="Q92" s="216"/>
      <c r="R92" s="216"/>
      <c r="S92" s="58"/>
      <c r="T92" s="350"/>
      <c r="U92" s="359"/>
      <c r="V92" s="350"/>
      <c r="W92" s="350"/>
      <c r="X92" s="214" t="s">
        <v>979</v>
      </c>
      <c r="Y92" s="354"/>
      <c r="Z92" s="389"/>
      <c r="AA92" s="10"/>
      <c r="AB92" s="10"/>
    </row>
    <row r="93" spans="1:50">
      <c r="B93" s="60">
        <v>1</v>
      </c>
      <c r="C93" s="60" t="s">
        <v>117</v>
      </c>
      <c r="D93" s="60" t="s">
        <v>117</v>
      </c>
      <c r="E93" s="60" t="s">
        <v>301</v>
      </c>
      <c r="F93" s="60">
        <v>112</v>
      </c>
      <c r="H93" s="222"/>
      <c r="I93" s="223"/>
      <c r="J93" s="220"/>
      <c r="K93" s="357"/>
      <c r="L93" s="274"/>
      <c r="M93" s="221"/>
      <c r="N93" s="224" t="s">
        <v>40</v>
      </c>
      <c r="O93" s="226">
        <v>13</v>
      </c>
      <c r="P93" s="373"/>
      <c r="Q93" s="216"/>
      <c r="R93" s="216"/>
      <c r="S93" s="58"/>
      <c r="T93" s="350"/>
      <c r="U93" s="350"/>
      <c r="V93" s="350"/>
      <c r="W93" s="350"/>
      <c r="X93" s="213" t="s">
        <v>993</v>
      </c>
      <c r="Y93" s="351"/>
      <c r="Z93" s="388"/>
      <c r="AA93" s="10"/>
      <c r="AB93" s="355"/>
    </row>
    <row r="94" spans="1:50">
      <c r="B94" s="60">
        <v>1</v>
      </c>
      <c r="C94" s="60" t="s">
        <v>117</v>
      </c>
      <c r="D94" s="60" t="s">
        <v>117</v>
      </c>
      <c r="E94" s="60" t="s">
        <v>302</v>
      </c>
      <c r="F94" s="60">
        <v>113</v>
      </c>
      <c r="H94" s="360"/>
      <c r="I94" s="361"/>
      <c r="J94" s="274"/>
      <c r="K94" s="357"/>
      <c r="L94" s="274"/>
      <c r="M94" s="51"/>
      <c r="N94" s="224" t="s">
        <v>5</v>
      </c>
      <c r="O94" s="226">
        <v>14</v>
      </c>
      <c r="P94" s="373"/>
      <c r="Q94" s="216"/>
      <c r="R94" s="216"/>
      <c r="S94" s="58"/>
      <c r="T94" s="350"/>
      <c r="U94" s="350"/>
      <c r="V94" s="350"/>
      <c r="W94" s="350"/>
      <c r="X94" s="214" t="s">
        <v>995</v>
      </c>
      <c r="Y94" s="354"/>
      <c r="Z94" s="389"/>
      <c r="AA94" s="10"/>
      <c r="AB94" s="355"/>
    </row>
    <row r="95" spans="1:50">
      <c r="B95" s="60">
        <v>1</v>
      </c>
      <c r="C95" s="60" t="s">
        <v>117</v>
      </c>
      <c r="D95" s="60" t="s">
        <v>117</v>
      </c>
      <c r="E95" s="60" t="s">
        <v>303</v>
      </c>
      <c r="F95" s="60">
        <v>114</v>
      </c>
      <c r="H95" s="217" t="s">
        <v>16</v>
      </c>
      <c r="I95" s="228"/>
      <c r="J95" s="217" t="s">
        <v>17</v>
      </c>
      <c r="K95" s="357"/>
      <c r="L95" s="274"/>
      <c r="M95" s="51"/>
      <c r="N95" s="224" t="s">
        <v>41</v>
      </c>
      <c r="O95" s="226">
        <v>15</v>
      </c>
      <c r="P95" s="373"/>
      <c r="Q95" s="216"/>
      <c r="R95" s="216"/>
      <c r="S95" s="58"/>
      <c r="T95" s="350"/>
      <c r="U95" s="350"/>
      <c r="V95" s="350"/>
      <c r="W95" s="350"/>
      <c r="X95" s="214" t="s">
        <v>996</v>
      </c>
      <c r="Y95" s="354"/>
      <c r="Z95" s="389"/>
      <c r="AA95" s="10"/>
      <c r="AB95" s="10"/>
    </row>
    <row r="96" spans="1:50">
      <c r="B96" s="60">
        <v>1</v>
      </c>
      <c r="C96" s="60" t="s">
        <v>117</v>
      </c>
      <c r="D96" s="60" t="s">
        <v>117</v>
      </c>
      <c r="E96" s="60" t="s">
        <v>304</v>
      </c>
      <c r="F96" s="60">
        <v>115</v>
      </c>
      <c r="H96" s="219"/>
      <c r="I96" s="223"/>
      <c r="J96" s="220"/>
      <c r="K96" s="357"/>
      <c r="L96" s="274"/>
      <c r="M96" s="51"/>
      <c r="N96" s="224" t="s">
        <v>241</v>
      </c>
      <c r="O96" s="226">
        <v>16</v>
      </c>
      <c r="P96" s="373"/>
      <c r="Q96" s="216"/>
      <c r="R96" s="216"/>
      <c r="S96" s="58"/>
      <c r="T96" s="350"/>
      <c r="U96" s="350"/>
      <c r="V96" s="350"/>
      <c r="W96" s="350"/>
      <c r="X96" s="214" t="s">
        <v>994</v>
      </c>
      <c r="Y96" s="354"/>
      <c r="Z96" s="389"/>
      <c r="AA96" s="10"/>
      <c r="AB96" s="10"/>
    </row>
    <row r="97" spans="2:28">
      <c r="B97" s="60">
        <v>1</v>
      </c>
      <c r="C97" s="60" t="s">
        <v>117</v>
      </c>
      <c r="D97" s="60" t="s">
        <v>117</v>
      </c>
      <c r="E97" s="60" t="s">
        <v>305</v>
      </c>
      <c r="F97" s="60">
        <v>116</v>
      </c>
      <c r="H97" s="219" t="s">
        <v>0</v>
      </c>
      <c r="I97" s="229" t="s">
        <v>1039</v>
      </c>
      <c r="J97" s="220">
        <f>COUNTIF($AL$34:$AM$54,I97)</f>
        <v>0</v>
      </c>
      <c r="K97" s="357"/>
      <c r="L97" s="274"/>
      <c r="M97" s="51"/>
      <c r="N97" s="224" t="s">
        <v>240</v>
      </c>
      <c r="O97" s="226">
        <v>17</v>
      </c>
      <c r="P97" s="373"/>
      <c r="Q97" s="216"/>
      <c r="R97" s="216"/>
      <c r="S97" s="58"/>
      <c r="T97" s="350"/>
      <c r="U97" s="350"/>
      <c r="V97" s="350"/>
      <c r="W97" s="350"/>
      <c r="X97" s="215" t="s">
        <v>997</v>
      </c>
      <c r="Y97" s="352"/>
      <c r="Z97" s="390"/>
      <c r="AA97" s="10"/>
      <c r="AB97" s="356"/>
    </row>
    <row r="98" spans="2:28">
      <c r="B98" s="60">
        <v>1</v>
      </c>
      <c r="C98" s="60" t="s">
        <v>117</v>
      </c>
      <c r="D98" s="60" t="s">
        <v>117</v>
      </c>
      <c r="E98" s="60" t="s">
        <v>306</v>
      </c>
      <c r="F98" s="60">
        <v>117</v>
      </c>
      <c r="H98" s="219" t="s">
        <v>1</v>
      </c>
      <c r="I98" s="229" t="s">
        <v>1040</v>
      </c>
      <c r="J98" s="220">
        <f t="shared" ref="J98:J105" si="31">COUNTIF($AL$34:$AM$54,I98)</f>
        <v>0</v>
      </c>
      <c r="K98" s="357"/>
      <c r="L98" s="274"/>
      <c r="M98" s="51"/>
      <c r="N98" s="224" t="s">
        <v>44</v>
      </c>
      <c r="O98" s="226">
        <v>18</v>
      </c>
      <c r="P98" s="373"/>
      <c r="Q98" s="216"/>
      <c r="R98" s="216"/>
      <c r="S98" s="58"/>
      <c r="T98" s="350"/>
      <c r="U98" s="216" t="s">
        <v>1145</v>
      </c>
      <c r="V98" s="350"/>
      <c r="W98" s="350"/>
      <c r="X98" s="215" t="s">
        <v>1050</v>
      </c>
      <c r="Y98" s="352"/>
      <c r="Z98" s="390"/>
      <c r="AA98" s="10"/>
      <c r="AB98" s="10"/>
    </row>
    <row r="99" spans="2:28">
      <c r="B99" s="60">
        <v>1</v>
      </c>
      <c r="C99" s="60" t="s">
        <v>117</v>
      </c>
      <c r="D99" s="60" t="s">
        <v>117</v>
      </c>
      <c r="E99" s="60" t="s">
        <v>307</v>
      </c>
      <c r="F99" s="60">
        <v>118</v>
      </c>
      <c r="H99" s="219" t="s">
        <v>2</v>
      </c>
      <c r="I99" s="223" t="s">
        <v>1041</v>
      </c>
      <c r="J99" s="220">
        <f t="shared" si="31"/>
        <v>0</v>
      </c>
      <c r="K99" s="357"/>
      <c r="L99" s="274"/>
      <c r="M99" s="51"/>
      <c r="N99" s="224" t="s">
        <v>45</v>
      </c>
      <c r="O99" s="226">
        <v>19</v>
      </c>
      <c r="P99" s="373"/>
      <c r="Q99" s="216"/>
      <c r="R99" s="216"/>
      <c r="S99" s="58"/>
      <c r="T99" s="350"/>
      <c r="U99" s="213"/>
      <c r="V99" s="350"/>
      <c r="W99" s="350"/>
      <c r="X99" s="213"/>
      <c r="Y99" s="351"/>
      <c r="Z99" s="388"/>
      <c r="AA99" s="10"/>
      <c r="AB99" s="10"/>
    </row>
    <row r="100" spans="2:28">
      <c r="B100" s="60">
        <v>1</v>
      </c>
      <c r="C100" s="60" t="s">
        <v>117</v>
      </c>
      <c r="D100" s="60" t="s">
        <v>117</v>
      </c>
      <c r="E100" s="60" t="s">
        <v>308</v>
      </c>
      <c r="F100" s="60">
        <v>119</v>
      </c>
      <c r="H100" s="219" t="s">
        <v>3</v>
      </c>
      <c r="I100" s="223" t="s">
        <v>1042</v>
      </c>
      <c r="J100" s="220">
        <f t="shared" si="31"/>
        <v>0</v>
      </c>
      <c r="K100" s="357"/>
      <c r="L100" s="274"/>
      <c r="M100" s="51"/>
      <c r="N100" s="224" t="s">
        <v>46</v>
      </c>
      <c r="O100" s="226">
        <v>20</v>
      </c>
      <c r="P100" s="373"/>
      <c r="Q100" s="216"/>
      <c r="R100" s="216"/>
      <c r="S100" s="58"/>
      <c r="T100" s="350"/>
      <c r="U100" s="213" t="s">
        <v>8</v>
      </c>
      <c r="V100" s="350"/>
      <c r="W100" s="350"/>
      <c r="X100" s="213"/>
      <c r="Y100" s="351"/>
      <c r="Z100" s="388"/>
      <c r="AA100" s="10"/>
      <c r="AB100" s="10"/>
    </row>
    <row r="101" spans="2:28">
      <c r="B101" s="60">
        <v>1</v>
      </c>
      <c r="C101" s="60" t="s">
        <v>117</v>
      </c>
      <c r="D101" s="60" t="s">
        <v>117</v>
      </c>
      <c r="E101" s="60" t="s">
        <v>309</v>
      </c>
      <c r="F101" s="60">
        <v>120</v>
      </c>
      <c r="H101" s="219" t="s">
        <v>4</v>
      </c>
      <c r="I101" s="223" t="s">
        <v>1043</v>
      </c>
      <c r="J101" s="220">
        <f t="shared" si="31"/>
        <v>0</v>
      </c>
      <c r="K101" s="357"/>
      <c r="L101" s="274"/>
      <c r="M101" s="51"/>
      <c r="N101" s="224" t="s">
        <v>1269</v>
      </c>
      <c r="O101" s="226">
        <v>21</v>
      </c>
      <c r="P101" s="373"/>
      <c r="Q101" s="216"/>
      <c r="R101" s="216"/>
      <c r="S101" s="58"/>
      <c r="T101" s="350"/>
      <c r="U101" s="213" t="s">
        <v>255</v>
      </c>
      <c r="V101" s="350"/>
      <c r="W101" s="350"/>
      <c r="X101" s="213"/>
      <c r="Y101" s="350"/>
      <c r="Z101" s="373"/>
      <c r="AA101" s="10"/>
      <c r="AB101" s="10"/>
    </row>
    <row r="102" spans="2:28">
      <c r="B102" s="60">
        <v>1</v>
      </c>
      <c r="C102" s="60" t="s">
        <v>117</v>
      </c>
      <c r="D102" s="60" t="s">
        <v>117</v>
      </c>
      <c r="E102" s="60" t="s">
        <v>310</v>
      </c>
      <c r="F102" s="60">
        <v>121</v>
      </c>
      <c r="H102" s="219" t="s">
        <v>31</v>
      </c>
      <c r="I102" s="223" t="s">
        <v>1045</v>
      </c>
      <c r="J102" s="220">
        <f t="shared" si="31"/>
        <v>0</v>
      </c>
      <c r="K102" s="357"/>
      <c r="L102" s="274"/>
      <c r="M102" s="51"/>
      <c r="N102" s="224"/>
      <c r="O102" s="349"/>
      <c r="P102" s="373"/>
      <c r="Q102" s="216"/>
      <c r="R102" s="216"/>
      <c r="S102" s="58"/>
      <c r="T102" s="350"/>
      <c r="U102" s="213" t="s">
        <v>256</v>
      </c>
      <c r="V102" s="350"/>
      <c r="W102" s="350"/>
      <c r="X102" s="350"/>
      <c r="Y102" s="350"/>
      <c r="Z102" s="373"/>
      <c r="AA102" s="10"/>
      <c r="AB102" s="10"/>
    </row>
    <row r="103" spans="2:28">
      <c r="B103" s="60">
        <v>1</v>
      </c>
      <c r="C103" s="60" t="s">
        <v>117</v>
      </c>
      <c r="D103" s="60" t="s">
        <v>117</v>
      </c>
      <c r="E103" s="60" t="s">
        <v>311</v>
      </c>
      <c r="F103" s="60">
        <v>122</v>
      </c>
      <c r="H103" s="219" t="s">
        <v>18</v>
      </c>
      <c r="I103" s="223" t="s">
        <v>1046</v>
      </c>
      <c r="J103" s="220">
        <f t="shared" si="31"/>
        <v>0</v>
      </c>
      <c r="K103" s="357"/>
      <c r="L103" s="274"/>
      <c r="M103" s="51"/>
      <c r="N103" s="224"/>
      <c r="O103" s="349"/>
      <c r="P103" s="373"/>
      <c r="Q103" s="216"/>
      <c r="R103" s="216"/>
      <c r="S103" s="58"/>
      <c r="T103" s="350"/>
      <c r="U103" s="213" t="s">
        <v>257</v>
      </c>
      <c r="V103" s="350"/>
      <c r="W103" s="350"/>
      <c r="X103" s="350"/>
      <c r="Y103" s="350"/>
      <c r="Z103" s="373"/>
      <c r="AA103" s="10"/>
      <c r="AB103" s="10"/>
    </row>
    <row r="104" spans="2:28">
      <c r="B104" s="60">
        <v>1</v>
      </c>
      <c r="C104" s="60" t="s">
        <v>117</v>
      </c>
      <c r="D104" s="60" t="s">
        <v>117</v>
      </c>
      <c r="E104" s="60" t="s">
        <v>312</v>
      </c>
      <c r="F104" s="60">
        <v>123</v>
      </c>
      <c r="H104" s="219" t="s">
        <v>28</v>
      </c>
      <c r="I104" s="223" t="s">
        <v>1047</v>
      </c>
      <c r="J104" s="220">
        <f t="shared" si="31"/>
        <v>0</v>
      </c>
      <c r="K104" s="357"/>
      <c r="L104" s="274"/>
      <c r="M104" s="51"/>
      <c r="N104" s="230"/>
      <c r="O104" s="53"/>
      <c r="P104" s="373"/>
      <c r="Q104" s="216"/>
      <c r="R104" s="216"/>
      <c r="S104" s="58"/>
      <c r="T104" s="350"/>
      <c r="U104" s="213" t="s">
        <v>259</v>
      </c>
      <c r="V104" s="350"/>
      <c r="W104" s="350"/>
      <c r="X104" s="350"/>
      <c r="Y104" s="350"/>
      <c r="Z104" s="373"/>
      <c r="AA104" s="10"/>
      <c r="AB104" s="10"/>
    </row>
    <row r="105" spans="2:28">
      <c r="B105" s="60">
        <v>1</v>
      </c>
      <c r="C105" s="60" t="s">
        <v>117</v>
      </c>
      <c r="D105" s="60" t="s">
        <v>117</v>
      </c>
      <c r="E105" s="60" t="s">
        <v>117</v>
      </c>
      <c r="F105" s="60">
        <v>124</v>
      </c>
      <c r="H105" s="219" t="s">
        <v>35</v>
      </c>
      <c r="I105" s="223" t="s">
        <v>1048</v>
      </c>
      <c r="J105" s="220">
        <f t="shared" si="31"/>
        <v>0</v>
      </c>
      <c r="K105" s="357"/>
      <c r="L105" s="274"/>
      <c r="M105" s="51"/>
      <c r="N105" s="53"/>
      <c r="O105" s="53"/>
      <c r="P105" s="373"/>
      <c r="Q105" s="52"/>
      <c r="R105" s="52"/>
      <c r="S105" s="58"/>
      <c r="T105" s="350"/>
      <c r="U105" s="213" t="s">
        <v>258</v>
      </c>
      <c r="V105" s="350"/>
      <c r="W105" s="350"/>
      <c r="X105" s="350"/>
      <c r="Y105" s="350"/>
      <c r="Z105" s="373"/>
      <c r="AA105" s="10"/>
      <c r="AB105" s="10"/>
    </row>
    <row r="106" spans="2:28">
      <c r="B106" s="56">
        <v>1</v>
      </c>
      <c r="C106" s="56" t="s">
        <v>117</v>
      </c>
      <c r="D106" s="56" t="s">
        <v>117</v>
      </c>
      <c r="E106" s="56" t="s">
        <v>313</v>
      </c>
      <c r="F106" s="60">
        <v>125</v>
      </c>
      <c r="H106" s="219"/>
      <c r="I106" s="223"/>
      <c r="J106" s="220"/>
      <c r="K106" s="357"/>
      <c r="L106" s="274"/>
      <c r="M106" s="51"/>
      <c r="N106" s="53"/>
      <c r="O106" s="53"/>
      <c r="P106" s="373"/>
      <c r="Q106" s="52"/>
      <c r="R106" s="216"/>
      <c r="S106" s="58"/>
      <c r="T106" s="350"/>
      <c r="U106" s="213" t="s">
        <v>960</v>
      </c>
      <c r="V106" s="350"/>
      <c r="W106" s="350"/>
      <c r="X106" s="350"/>
      <c r="Y106" s="350"/>
      <c r="Z106" s="373"/>
      <c r="AA106" s="10"/>
      <c r="AB106" s="10"/>
    </row>
    <row r="107" spans="2:28">
      <c r="B107" s="60">
        <v>1</v>
      </c>
      <c r="C107" s="60" t="s">
        <v>117</v>
      </c>
      <c r="D107" s="60" t="s">
        <v>117</v>
      </c>
      <c r="E107" s="60" t="s">
        <v>314</v>
      </c>
      <c r="F107" s="60">
        <v>126</v>
      </c>
      <c r="H107" s="219"/>
      <c r="I107" s="223"/>
      <c r="J107" s="220"/>
      <c r="K107" s="357"/>
      <c r="L107" s="274"/>
      <c r="M107" s="51"/>
      <c r="N107" s="53"/>
      <c r="O107" s="53"/>
      <c r="P107" s="373"/>
      <c r="Q107" s="52"/>
      <c r="R107" s="216"/>
      <c r="S107" s="58"/>
      <c r="T107" s="350"/>
      <c r="U107" s="213" t="s">
        <v>1270</v>
      </c>
      <c r="V107" s="350"/>
      <c r="W107" s="350"/>
      <c r="X107" s="350"/>
      <c r="Y107" s="350"/>
      <c r="Z107" s="373"/>
      <c r="AA107" s="10"/>
      <c r="AB107" s="10"/>
    </row>
    <row r="108" spans="2:28">
      <c r="B108" s="60">
        <v>1</v>
      </c>
      <c r="C108" s="60" t="s">
        <v>117</v>
      </c>
      <c r="D108" s="60" t="s">
        <v>117</v>
      </c>
      <c r="E108" s="60" t="s">
        <v>315</v>
      </c>
      <c r="F108" s="60">
        <v>127</v>
      </c>
      <c r="H108" s="212"/>
      <c r="I108" s="212"/>
      <c r="J108" s="212"/>
      <c r="K108" s="357"/>
      <c r="L108" s="274"/>
      <c r="M108" s="51"/>
      <c r="N108" s="53"/>
      <c r="O108" s="53"/>
      <c r="P108" s="373"/>
      <c r="Q108" s="52"/>
      <c r="R108" s="216"/>
      <c r="S108" s="58"/>
      <c r="T108" s="350"/>
      <c r="U108" s="213"/>
      <c r="V108" s="350"/>
      <c r="W108" s="350"/>
      <c r="X108" s="350"/>
      <c r="Y108" s="350"/>
      <c r="Z108" s="373"/>
      <c r="AA108" s="10"/>
      <c r="AB108" s="10"/>
    </row>
    <row r="109" spans="2:28">
      <c r="B109" s="60">
        <v>1</v>
      </c>
      <c r="C109" s="60" t="s">
        <v>117</v>
      </c>
      <c r="D109" s="60" t="s">
        <v>117</v>
      </c>
      <c r="E109" s="60" t="s">
        <v>316</v>
      </c>
      <c r="F109" s="60">
        <v>128</v>
      </c>
      <c r="H109" s="212"/>
      <c r="I109" s="212"/>
      <c r="J109" s="212" t="s">
        <v>17</v>
      </c>
      <c r="K109" s="357"/>
      <c r="L109" s="274"/>
      <c r="M109" s="51"/>
      <c r="N109" s="53"/>
      <c r="O109" s="53"/>
      <c r="P109" s="373"/>
      <c r="Q109" s="52"/>
      <c r="R109" s="216"/>
      <c r="S109" s="58"/>
      <c r="T109" s="350"/>
      <c r="U109" s="213"/>
      <c r="V109" s="350"/>
      <c r="W109" s="350"/>
      <c r="X109" s="350"/>
      <c r="Y109" s="350"/>
      <c r="Z109" s="373"/>
      <c r="AA109" s="10"/>
      <c r="AB109" s="10"/>
    </row>
    <row r="110" spans="2:28">
      <c r="B110" s="60">
        <v>1</v>
      </c>
      <c r="C110" s="60" t="s">
        <v>117</v>
      </c>
      <c r="D110" s="60" t="s">
        <v>117</v>
      </c>
      <c r="E110" s="60" t="s">
        <v>317</v>
      </c>
      <c r="F110" s="60">
        <v>129</v>
      </c>
      <c r="H110" s="219" t="s">
        <v>1271</v>
      </c>
      <c r="I110" s="223" t="s">
        <v>1033</v>
      </c>
      <c r="J110" s="220">
        <f>COUNTIF($AL$11:$AM$31,I110)</f>
        <v>0</v>
      </c>
      <c r="K110" s="357"/>
      <c r="L110" s="274"/>
      <c r="M110" s="51"/>
      <c r="N110" s="216"/>
      <c r="O110" s="216"/>
      <c r="P110" s="373"/>
      <c r="Q110" s="231"/>
      <c r="R110" s="216"/>
      <c r="S110" s="58"/>
      <c r="T110" s="350"/>
      <c r="U110" s="350"/>
      <c r="V110" s="350"/>
      <c r="W110" s="350"/>
      <c r="X110" s="350"/>
      <c r="Y110" s="350"/>
      <c r="Z110" s="373"/>
      <c r="AA110" s="10"/>
      <c r="AB110" s="10"/>
    </row>
    <row r="111" spans="2:28">
      <c r="B111" s="60">
        <v>1</v>
      </c>
      <c r="C111" s="60" t="s">
        <v>117</v>
      </c>
      <c r="D111" s="60" t="s">
        <v>117</v>
      </c>
      <c r="E111" s="60" t="s">
        <v>318</v>
      </c>
      <c r="F111" s="60">
        <v>130</v>
      </c>
      <c r="H111" s="219"/>
      <c r="I111" s="223" t="s">
        <v>1044</v>
      </c>
      <c r="J111" s="220">
        <f>COUNTIF($AL$34:$AM$54,I111)</f>
        <v>0</v>
      </c>
      <c r="K111" s="357"/>
      <c r="L111" s="274"/>
      <c r="M111" s="51"/>
      <c r="N111" s="216"/>
      <c r="O111" s="216"/>
      <c r="P111" s="373"/>
      <c r="Q111" s="216"/>
      <c r="R111" s="216"/>
      <c r="S111" s="58"/>
      <c r="T111" s="350"/>
      <c r="U111" s="350"/>
      <c r="V111" s="350"/>
      <c r="W111" s="350"/>
      <c r="X111" s="350"/>
      <c r="Y111" s="350"/>
      <c r="Z111" s="373"/>
      <c r="AA111" s="10"/>
      <c r="AB111" s="10"/>
    </row>
    <row r="112" spans="2:28">
      <c r="B112" s="60">
        <v>1</v>
      </c>
      <c r="C112" s="60" t="s">
        <v>117</v>
      </c>
      <c r="D112" s="60" t="s">
        <v>117</v>
      </c>
      <c r="E112" s="60" t="s">
        <v>319</v>
      </c>
      <c r="F112" s="60">
        <v>131</v>
      </c>
      <c r="H112" s="216"/>
      <c r="I112" s="216"/>
      <c r="J112" s="216"/>
      <c r="K112" s="357"/>
      <c r="L112" s="350"/>
      <c r="M112" s="216"/>
      <c r="N112" s="216"/>
      <c r="O112" s="216"/>
      <c r="P112" s="373"/>
      <c r="Q112" s="216"/>
      <c r="R112" s="216"/>
      <c r="S112" s="58"/>
      <c r="T112" s="350"/>
      <c r="U112" s="350"/>
      <c r="V112" s="350"/>
      <c r="W112" s="350"/>
      <c r="X112" s="350"/>
      <c r="Y112" s="350"/>
      <c r="Z112" s="373"/>
      <c r="AA112" s="10"/>
      <c r="AB112" s="10"/>
    </row>
    <row r="113" spans="2:26">
      <c r="B113" s="60">
        <v>1</v>
      </c>
      <c r="C113" s="60" t="s">
        <v>117</v>
      </c>
      <c r="D113" s="60" t="s">
        <v>117</v>
      </c>
      <c r="E113" s="60" t="s">
        <v>320</v>
      </c>
      <c r="F113" s="60">
        <v>132</v>
      </c>
      <c r="S113" s="58"/>
      <c r="Y113" s="10"/>
      <c r="Z113" s="391"/>
    </row>
    <row r="114" spans="2:26">
      <c r="B114" s="60">
        <v>1</v>
      </c>
      <c r="C114" s="60" t="s">
        <v>117</v>
      </c>
      <c r="D114" s="60" t="s">
        <v>117</v>
      </c>
      <c r="E114" s="60" t="s">
        <v>321</v>
      </c>
      <c r="F114" s="60">
        <v>133</v>
      </c>
      <c r="S114" s="58"/>
    </row>
    <row r="115" spans="2:26">
      <c r="B115" s="60">
        <v>1</v>
      </c>
      <c r="C115" s="60" t="s">
        <v>117</v>
      </c>
      <c r="D115" s="60" t="s">
        <v>117</v>
      </c>
      <c r="E115" s="60" t="s">
        <v>322</v>
      </c>
      <c r="F115" s="60">
        <v>134</v>
      </c>
      <c r="S115" s="58"/>
    </row>
    <row r="116" spans="2:26">
      <c r="B116" s="60">
        <v>1</v>
      </c>
      <c r="C116" s="60" t="s">
        <v>117</v>
      </c>
      <c r="D116" s="60" t="s">
        <v>117</v>
      </c>
      <c r="E116" s="60" t="s">
        <v>323</v>
      </c>
      <c r="F116" s="60">
        <v>135</v>
      </c>
    </row>
    <row r="117" spans="2:26">
      <c r="B117" s="60">
        <v>1</v>
      </c>
      <c r="C117" s="60" t="s">
        <v>117</v>
      </c>
      <c r="D117" s="60" t="s">
        <v>117</v>
      </c>
      <c r="E117" s="60" t="s">
        <v>324</v>
      </c>
      <c r="F117" s="60">
        <v>136</v>
      </c>
    </row>
    <row r="118" spans="2:26">
      <c r="B118" s="60">
        <v>1</v>
      </c>
      <c r="C118" s="60" t="s">
        <v>117</v>
      </c>
      <c r="D118" s="60" t="s">
        <v>117</v>
      </c>
      <c r="E118" s="60" t="s">
        <v>325</v>
      </c>
      <c r="F118" s="60">
        <v>137</v>
      </c>
    </row>
    <row r="119" spans="2:26">
      <c r="B119" s="60">
        <v>1</v>
      </c>
      <c r="C119" s="60" t="s">
        <v>117</v>
      </c>
      <c r="D119" s="60" t="s">
        <v>117</v>
      </c>
      <c r="E119" s="60" t="s">
        <v>326</v>
      </c>
      <c r="F119" s="60">
        <v>138</v>
      </c>
    </row>
    <row r="120" spans="2:26">
      <c r="B120" s="60">
        <v>1</v>
      </c>
      <c r="C120" s="60" t="s">
        <v>117</v>
      </c>
      <c r="D120" s="60" t="s">
        <v>117</v>
      </c>
      <c r="E120" s="60" t="s">
        <v>327</v>
      </c>
      <c r="F120" s="60">
        <v>139</v>
      </c>
    </row>
    <row r="121" spans="2:26">
      <c r="B121" s="60">
        <v>1</v>
      </c>
      <c r="C121" s="60" t="s">
        <v>117</v>
      </c>
      <c r="D121" s="60" t="s">
        <v>117</v>
      </c>
      <c r="E121" s="60" t="s">
        <v>328</v>
      </c>
      <c r="F121" s="60">
        <v>140</v>
      </c>
    </row>
    <row r="122" spans="2:26">
      <c r="B122" s="60">
        <v>1</v>
      </c>
      <c r="C122" s="60" t="s">
        <v>117</v>
      </c>
      <c r="D122" s="60" t="s">
        <v>117</v>
      </c>
      <c r="E122" s="60" t="s">
        <v>329</v>
      </c>
      <c r="F122" s="60">
        <v>141</v>
      </c>
    </row>
    <row r="123" spans="2:26">
      <c r="B123" s="60">
        <v>1</v>
      </c>
      <c r="C123" s="60" t="s">
        <v>117</v>
      </c>
      <c r="D123" s="60" t="s">
        <v>117</v>
      </c>
      <c r="E123" s="60" t="s">
        <v>330</v>
      </c>
      <c r="F123" s="60">
        <v>142</v>
      </c>
    </row>
    <row r="124" spans="2:26">
      <c r="B124" s="60">
        <v>1</v>
      </c>
      <c r="C124" s="60" t="s">
        <v>117</v>
      </c>
      <c r="D124" s="60" t="s">
        <v>117</v>
      </c>
      <c r="E124" s="60" t="s">
        <v>331</v>
      </c>
      <c r="F124" s="60">
        <v>143</v>
      </c>
    </row>
    <row r="125" spans="2:26">
      <c r="B125" s="60">
        <v>1</v>
      </c>
      <c r="C125" s="60" t="s">
        <v>117</v>
      </c>
      <c r="D125" s="60" t="s">
        <v>117</v>
      </c>
      <c r="E125" s="60" t="s">
        <v>332</v>
      </c>
      <c r="F125" s="60">
        <v>144</v>
      </c>
    </row>
    <row r="126" spans="2:26">
      <c r="B126" s="60">
        <v>1</v>
      </c>
      <c r="C126" s="60" t="s">
        <v>117</v>
      </c>
      <c r="D126" s="60" t="s">
        <v>117</v>
      </c>
      <c r="E126" s="60" t="s">
        <v>333</v>
      </c>
      <c r="F126" s="60">
        <v>145</v>
      </c>
    </row>
    <row r="127" spans="2:26">
      <c r="B127" s="60">
        <v>1</v>
      </c>
      <c r="C127" s="60" t="s">
        <v>117</v>
      </c>
      <c r="D127" s="60" t="s">
        <v>117</v>
      </c>
      <c r="E127" s="60" t="s">
        <v>334</v>
      </c>
      <c r="F127" s="60">
        <v>146</v>
      </c>
    </row>
    <row r="128" spans="2:26">
      <c r="B128" s="60">
        <v>1</v>
      </c>
      <c r="C128" s="60" t="s">
        <v>117</v>
      </c>
      <c r="D128" s="60" t="s">
        <v>117</v>
      </c>
      <c r="E128" s="60" t="s">
        <v>335</v>
      </c>
      <c r="F128" s="60">
        <v>147</v>
      </c>
    </row>
    <row r="129" spans="2:6">
      <c r="B129" s="60">
        <v>1</v>
      </c>
      <c r="C129" s="60" t="s">
        <v>117</v>
      </c>
      <c r="D129" s="60" t="s">
        <v>117</v>
      </c>
      <c r="E129" s="60" t="s">
        <v>336</v>
      </c>
      <c r="F129" s="60">
        <v>148</v>
      </c>
    </row>
    <row r="130" spans="2:6">
      <c r="B130" s="60">
        <v>1</v>
      </c>
      <c r="C130" s="60" t="s">
        <v>117</v>
      </c>
      <c r="D130" s="60" t="s">
        <v>117</v>
      </c>
      <c r="E130" s="60" t="s">
        <v>337</v>
      </c>
      <c r="F130" s="60">
        <v>149</v>
      </c>
    </row>
    <row r="131" spans="2:6">
      <c r="B131" s="61">
        <v>1</v>
      </c>
      <c r="C131" s="61" t="s">
        <v>117</v>
      </c>
      <c r="D131" s="61" t="s">
        <v>117</v>
      </c>
      <c r="E131" s="61" t="s">
        <v>338</v>
      </c>
      <c r="F131" s="60">
        <v>150</v>
      </c>
    </row>
    <row r="132" spans="2:6">
      <c r="B132" s="61">
        <v>1</v>
      </c>
      <c r="C132" s="61" t="s">
        <v>117</v>
      </c>
      <c r="D132" s="61" t="s">
        <v>117</v>
      </c>
      <c r="E132" s="61" t="s">
        <v>339</v>
      </c>
      <c r="F132" s="60">
        <v>151</v>
      </c>
    </row>
    <row r="133" spans="2:6">
      <c r="B133" s="61">
        <v>1</v>
      </c>
      <c r="C133" s="61" t="s">
        <v>117</v>
      </c>
      <c r="D133" s="61" t="s">
        <v>117</v>
      </c>
      <c r="E133" s="61" t="s">
        <v>340</v>
      </c>
      <c r="F133" s="60">
        <v>152</v>
      </c>
    </row>
    <row r="134" spans="2:6">
      <c r="B134" s="61">
        <v>1</v>
      </c>
      <c r="C134" s="61" t="s">
        <v>117</v>
      </c>
      <c r="D134" s="61" t="s">
        <v>117</v>
      </c>
      <c r="E134" s="61" t="s">
        <v>341</v>
      </c>
      <c r="F134" s="60">
        <v>153</v>
      </c>
    </row>
    <row r="135" spans="2:6">
      <c r="B135" s="62">
        <v>1</v>
      </c>
      <c r="C135" s="62" t="s">
        <v>117</v>
      </c>
      <c r="D135" s="62" t="s">
        <v>117</v>
      </c>
      <c r="E135" s="62" t="s">
        <v>342</v>
      </c>
      <c r="F135" s="60">
        <v>154</v>
      </c>
    </row>
    <row r="136" spans="2:6">
      <c r="B136" s="60">
        <v>1</v>
      </c>
      <c r="C136" s="60" t="s">
        <v>117</v>
      </c>
      <c r="D136" s="60" t="s">
        <v>117</v>
      </c>
      <c r="E136" s="60" t="s">
        <v>343</v>
      </c>
      <c r="F136" s="60">
        <v>155</v>
      </c>
    </row>
    <row r="137" spans="2:6">
      <c r="B137" s="60">
        <v>1</v>
      </c>
      <c r="C137" s="60" t="s">
        <v>117</v>
      </c>
      <c r="D137" s="60" t="s">
        <v>117</v>
      </c>
      <c r="E137" s="60" t="s">
        <v>344</v>
      </c>
      <c r="F137" s="60">
        <v>156</v>
      </c>
    </row>
    <row r="138" spans="2:6">
      <c r="B138" s="60">
        <v>1</v>
      </c>
      <c r="C138" s="60" t="s">
        <v>117</v>
      </c>
      <c r="D138" s="60" t="s">
        <v>117</v>
      </c>
      <c r="E138" s="60" t="s">
        <v>345</v>
      </c>
      <c r="F138" s="60">
        <v>157</v>
      </c>
    </row>
    <row r="139" spans="2:6">
      <c r="B139" s="60">
        <v>1</v>
      </c>
      <c r="C139" s="60" t="s">
        <v>117</v>
      </c>
      <c r="D139" s="60" t="s">
        <v>117</v>
      </c>
      <c r="E139" s="60" t="s">
        <v>346</v>
      </c>
      <c r="F139" s="60">
        <v>158</v>
      </c>
    </row>
    <row r="140" spans="2:6">
      <c r="B140" s="60">
        <v>1</v>
      </c>
      <c r="C140" s="60" t="s">
        <v>117</v>
      </c>
      <c r="D140" s="60" t="s">
        <v>117</v>
      </c>
      <c r="E140" s="60" t="s">
        <v>347</v>
      </c>
      <c r="F140" s="60">
        <v>159</v>
      </c>
    </row>
    <row r="141" spans="2:6">
      <c r="B141" s="60">
        <v>1</v>
      </c>
      <c r="C141" s="60" t="s">
        <v>117</v>
      </c>
      <c r="D141" s="60" t="s">
        <v>117</v>
      </c>
      <c r="E141" s="60" t="s">
        <v>348</v>
      </c>
      <c r="F141" s="60">
        <v>160</v>
      </c>
    </row>
    <row r="142" spans="2:6">
      <c r="B142" s="56">
        <v>1</v>
      </c>
      <c r="C142" s="56" t="s">
        <v>117</v>
      </c>
      <c r="D142" s="56" t="s">
        <v>117</v>
      </c>
      <c r="E142" s="56" t="s">
        <v>349</v>
      </c>
      <c r="F142" s="56">
        <v>161</v>
      </c>
    </row>
    <row r="143" spans="2:6">
      <c r="B143" s="56">
        <v>1</v>
      </c>
      <c r="C143" s="56" t="s">
        <v>117</v>
      </c>
      <c r="D143" s="56" t="s">
        <v>117</v>
      </c>
      <c r="E143" s="56" t="s">
        <v>350</v>
      </c>
      <c r="F143" s="56">
        <v>162</v>
      </c>
    </row>
    <row r="144" spans="2:6">
      <c r="B144" s="56">
        <v>1</v>
      </c>
      <c r="C144" s="56" t="s">
        <v>117</v>
      </c>
      <c r="D144" s="56" t="s">
        <v>117</v>
      </c>
      <c r="E144" s="56" t="s">
        <v>351</v>
      </c>
      <c r="F144" s="56">
        <v>163</v>
      </c>
    </row>
    <row r="145" spans="2:6">
      <c r="B145" s="56">
        <v>1</v>
      </c>
      <c r="C145" s="56" t="s">
        <v>117</v>
      </c>
      <c r="D145" s="56" t="s">
        <v>117</v>
      </c>
      <c r="E145" s="56" t="s">
        <v>352</v>
      </c>
      <c r="F145" s="56">
        <v>164</v>
      </c>
    </row>
    <row r="146" spans="2:6">
      <c r="B146" s="56">
        <v>1</v>
      </c>
      <c r="C146" s="56" t="s">
        <v>117</v>
      </c>
      <c r="D146" s="56" t="s">
        <v>117</v>
      </c>
      <c r="E146" s="56" t="s">
        <v>353</v>
      </c>
      <c r="F146" s="56">
        <v>165</v>
      </c>
    </row>
    <row r="147" spans="2:6">
      <c r="B147" s="56">
        <v>1</v>
      </c>
      <c r="C147" s="56" t="s">
        <v>117</v>
      </c>
      <c r="D147" s="56" t="s">
        <v>117</v>
      </c>
      <c r="E147" s="56" t="s">
        <v>354</v>
      </c>
      <c r="F147" s="56">
        <v>166</v>
      </c>
    </row>
    <row r="148" spans="2:6">
      <c r="B148" s="56">
        <v>1</v>
      </c>
      <c r="C148" s="56" t="s">
        <v>117</v>
      </c>
      <c r="D148" s="56" t="s">
        <v>117</v>
      </c>
      <c r="E148" s="56" t="s">
        <v>355</v>
      </c>
      <c r="F148" s="56">
        <v>167</v>
      </c>
    </row>
    <row r="149" spans="2:6">
      <c r="B149" s="56">
        <v>1</v>
      </c>
      <c r="C149" s="56" t="s">
        <v>117</v>
      </c>
      <c r="D149" s="56" t="s">
        <v>117</v>
      </c>
      <c r="E149" s="56" t="s">
        <v>356</v>
      </c>
      <c r="F149" s="56">
        <v>168</v>
      </c>
    </row>
    <row r="150" spans="2:6">
      <c r="B150" s="56">
        <v>1</v>
      </c>
      <c r="C150" s="56" t="s">
        <v>117</v>
      </c>
      <c r="D150" s="56" t="s">
        <v>117</v>
      </c>
      <c r="E150" s="56" t="s">
        <v>357</v>
      </c>
      <c r="F150" s="56">
        <v>169</v>
      </c>
    </row>
    <row r="151" spans="2:6">
      <c r="B151" s="56">
        <v>1</v>
      </c>
      <c r="C151" s="56" t="s">
        <v>117</v>
      </c>
      <c r="D151" s="56" t="s">
        <v>117</v>
      </c>
      <c r="E151" s="56" t="s">
        <v>358</v>
      </c>
      <c r="F151" s="56">
        <v>170</v>
      </c>
    </row>
    <row r="152" spans="2:6">
      <c r="B152" s="56">
        <v>1</v>
      </c>
      <c r="C152" s="56" t="s">
        <v>117</v>
      </c>
      <c r="D152" s="56" t="s">
        <v>117</v>
      </c>
      <c r="E152" s="56" t="s">
        <v>359</v>
      </c>
      <c r="F152" s="56">
        <v>171</v>
      </c>
    </row>
    <row r="153" spans="2:6">
      <c r="B153" s="56">
        <v>1</v>
      </c>
      <c r="C153" s="56" t="s">
        <v>117</v>
      </c>
      <c r="D153" s="56" t="s">
        <v>117</v>
      </c>
      <c r="E153" s="56" t="s">
        <v>360</v>
      </c>
      <c r="F153" s="56">
        <v>172</v>
      </c>
    </row>
    <row r="154" spans="2:6">
      <c r="B154" s="56">
        <v>1</v>
      </c>
      <c r="C154" s="56" t="s">
        <v>117</v>
      </c>
      <c r="D154" s="56" t="s">
        <v>117</v>
      </c>
      <c r="E154" s="56" t="s">
        <v>361</v>
      </c>
      <c r="F154" s="56">
        <v>173</v>
      </c>
    </row>
    <row r="155" spans="2:6">
      <c r="B155" s="56">
        <v>1</v>
      </c>
      <c r="C155" s="56" t="s">
        <v>117</v>
      </c>
      <c r="D155" s="56" t="s">
        <v>117</v>
      </c>
      <c r="E155" s="56" t="s">
        <v>362</v>
      </c>
      <c r="F155" s="56">
        <v>174</v>
      </c>
    </row>
    <row r="156" spans="2:6">
      <c r="B156" s="56">
        <v>1</v>
      </c>
      <c r="C156" s="56" t="s">
        <v>117</v>
      </c>
      <c r="D156" s="56" t="s">
        <v>117</v>
      </c>
      <c r="E156" s="56" t="s">
        <v>363</v>
      </c>
      <c r="F156" s="56">
        <v>175</v>
      </c>
    </row>
    <row r="157" spans="2:6">
      <c r="B157" s="56">
        <v>1</v>
      </c>
      <c r="C157" s="56" t="s">
        <v>117</v>
      </c>
      <c r="D157" s="56" t="s">
        <v>117</v>
      </c>
      <c r="E157" s="56" t="s">
        <v>364</v>
      </c>
      <c r="F157" s="56">
        <v>176</v>
      </c>
    </row>
    <row r="158" spans="2:6">
      <c r="B158" s="56">
        <v>1</v>
      </c>
      <c r="C158" s="56" t="s">
        <v>117</v>
      </c>
      <c r="D158" s="56" t="s">
        <v>117</v>
      </c>
      <c r="E158" s="56" t="s">
        <v>365</v>
      </c>
      <c r="F158" s="56">
        <v>177</v>
      </c>
    </row>
    <row r="159" spans="2:6">
      <c r="B159" s="56">
        <v>1</v>
      </c>
      <c r="C159" s="56" t="s">
        <v>117</v>
      </c>
      <c r="D159" s="56" t="s">
        <v>117</v>
      </c>
      <c r="E159" s="56" t="s">
        <v>366</v>
      </c>
      <c r="F159" s="56">
        <v>178</v>
      </c>
    </row>
    <row r="160" spans="2:6">
      <c r="B160" s="56">
        <v>1</v>
      </c>
      <c r="C160" s="56" t="s">
        <v>117</v>
      </c>
      <c r="D160" s="56" t="s">
        <v>117</v>
      </c>
      <c r="E160" s="56" t="s">
        <v>367</v>
      </c>
      <c r="F160" s="56">
        <v>179</v>
      </c>
    </row>
    <row r="161" spans="2:6">
      <c r="B161" s="56">
        <v>1</v>
      </c>
      <c r="C161" s="56" t="s">
        <v>117</v>
      </c>
      <c r="D161" s="56" t="s">
        <v>117</v>
      </c>
      <c r="E161" s="56" t="s">
        <v>368</v>
      </c>
      <c r="F161" s="56">
        <v>180</v>
      </c>
    </row>
    <row r="162" spans="2:6">
      <c r="B162" s="56">
        <v>1</v>
      </c>
      <c r="C162" s="56" t="s">
        <v>117</v>
      </c>
      <c r="D162" s="56" t="s">
        <v>117</v>
      </c>
      <c r="E162" s="56" t="s">
        <v>369</v>
      </c>
      <c r="F162" s="56">
        <v>181</v>
      </c>
    </row>
    <row r="163" spans="2:6">
      <c r="B163" s="56">
        <v>1</v>
      </c>
      <c r="C163" s="56" t="s">
        <v>117</v>
      </c>
      <c r="D163" s="56" t="s">
        <v>117</v>
      </c>
      <c r="E163" s="56" t="s">
        <v>370</v>
      </c>
      <c r="F163" s="56">
        <v>182</v>
      </c>
    </row>
    <row r="164" spans="2:6">
      <c r="B164" s="56">
        <v>1</v>
      </c>
      <c r="C164" s="56" t="s">
        <v>117</v>
      </c>
      <c r="D164" s="56" t="s">
        <v>117</v>
      </c>
      <c r="E164" s="56" t="s">
        <v>371</v>
      </c>
      <c r="F164" s="56">
        <v>183</v>
      </c>
    </row>
    <row r="165" spans="2:6">
      <c r="B165" s="56">
        <v>1</v>
      </c>
      <c r="C165" s="56" t="s">
        <v>117</v>
      </c>
      <c r="D165" s="56" t="s">
        <v>117</v>
      </c>
      <c r="E165" s="56" t="s">
        <v>372</v>
      </c>
      <c r="F165" s="56">
        <v>184</v>
      </c>
    </row>
    <row r="166" spans="2:6">
      <c r="B166" s="56">
        <v>1</v>
      </c>
      <c r="C166" s="56" t="s">
        <v>117</v>
      </c>
      <c r="D166" s="56" t="s">
        <v>117</v>
      </c>
      <c r="E166" s="56" t="s">
        <v>373</v>
      </c>
      <c r="F166" s="56">
        <v>185</v>
      </c>
    </row>
    <row r="167" spans="2:6">
      <c r="B167" s="56">
        <v>1</v>
      </c>
      <c r="C167" s="56" t="s">
        <v>117</v>
      </c>
      <c r="D167" s="56" t="s">
        <v>117</v>
      </c>
      <c r="E167" s="56" t="s">
        <v>374</v>
      </c>
      <c r="F167" s="56">
        <v>186</v>
      </c>
    </row>
    <row r="168" spans="2:6">
      <c r="B168" s="56">
        <v>1</v>
      </c>
      <c r="C168" s="56" t="s">
        <v>117</v>
      </c>
      <c r="D168" s="56" t="s">
        <v>117</v>
      </c>
      <c r="E168" s="56" t="s">
        <v>375</v>
      </c>
      <c r="F168" s="56">
        <v>187</v>
      </c>
    </row>
    <row r="169" spans="2:6">
      <c r="B169" s="56">
        <v>1</v>
      </c>
      <c r="C169" s="56" t="s">
        <v>117</v>
      </c>
      <c r="D169" s="56" t="s">
        <v>117</v>
      </c>
      <c r="E169" s="56" t="s">
        <v>376</v>
      </c>
      <c r="F169" s="56">
        <v>188</v>
      </c>
    </row>
    <row r="170" spans="2:6">
      <c r="B170" s="56">
        <v>1</v>
      </c>
      <c r="C170" s="56" t="s">
        <v>117</v>
      </c>
      <c r="D170" s="56" t="s">
        <v>117</v>
      </c>
      <c r="E170" s="56" t="s">
        <v>377</v>
      </c>
      <c r="F170" s="56">
        <v>189</v>
      </c>
    </row>
    <row r="171" spans="2:6">
      <c r="B171" s="56">
        <v>1</v>
      </c>
      <c r="C171" s="56" t="s">
        <v>117</v>
      </c>
      <c r="D171" s="56" t="s">
        <v>117</v>
      </c>
      <c r="E171" s="56" t="s">
        <v>378</v>
      </c>
      <c r="F171" s="56">
        <v>190</v>
      </c>
    </row>
    <row r="172" spans="2:6">
      <c r="B172" s="56">
        <v>1</v>
      </c>
      <c r="C172" s="56" t="s">
        <v>117</v>
      </c>
      <c r="D172" s="56" t="s">
        <v>117</v>
      </c>
      <c r="E172" s="56" t="s">
        <v>379</v>
      </c>
      <c r="F172" s="56">
        <v>191</v>
      </c>
    </row>
    <row r="173" spans="2:6">
      <c r="B173" s="56">
        <v>1</v>
      </c>
      <c r="C173" s="56" t="s">
        <v>117</v>
      </c>
      <c r="D173" s="56" t="s">
        <v>117</v>
      </c>
      <c r="E173" s="56" t="s">
        <v>380</v>
      </c>
      <c r="F173" s="56">
        <v>192</v>
      </c>
    </row>
    <row r="174" spans="2:6">
      <c r="B174" s="56">
        <v>1</v>
      </c>
      <c r="C174" s="56" t="s">
        <v>117</v>
      </c>
      <c r="D174" s="56" t="s">
        <v>117</v>
      </c>
      <c r="E174" s="56" t="s">
        <v>381</v>
      </c>
      <c r="F174" s="56">
        <v>193</v>
      </c>
    </row>
    <row r="175" spans="2:6">
      <c r="B175" s="56">
        <v>1</v>
      </c>
      <c r="C175" s="56" t="s">
        <v>117</v>
      </c>
      <c r="D175" s="56" t="s">
        <v>117</v>
      </c>
      <c r="E175" s="56" t="s">
        <v>382</v>
      </c>
      <c r="F175" s="56">
        <v>194</v>
      </c>
    </row>
    <row r="176" spans="2:6">
      <c r="B176" s="56">
        <v>1</v>
      </c>
      <c r="C176" s="56" t="s">
        <v>117</v>
      </c>
      <c r="D176" s="56" t="s">
        <v>117</v>
      </c>
      <c r="E176" s="56" t="s">
        <v>383</v>
      </c>
      <c r="F176" s="56">
        <v>195</v>
      </c>
    </row>
    <row r="177" spans="2:6">
      <c r="B177" s="56">
        <v>1</v>
      </c>
      <c r="C177" s="56" t="s">
        <v>117</v>
      </c>
      <c r="D177" s="56" t="s">
        <v>117</v>
      </c>
      <c r="E177" s="56" t="s">
        <v>384</v>
      </c>
      <c r="F177" s="56">
        <v>196</v>
      </c>
    </row>
    <row r="178" spans="2:6">
      <c r="B178" s="56">
        <v>1</v>
      </c>
      <c r="C178" s="56" t="s">
        <v>117</v>
      </c>
      <c r="D178" s="56" t="s">
        <v>117</v>
      </c>
      <c r="E178" s="56" t="s">
        <v>385</v>
      </c>
      <c r="F178" s="56">
        <v>197</v>
      </c>
    </row>
    <row r="179" spans="2:6">
      <c r="B179" s="56">
        <v>1</v>
      </c>
      <c r="C179" s="56" t="s">
        <v>117</v>
      </c>
      <c r="D179" s="56" t="s">
        <v>117</v>
      </c>
      <c r="E179" s="56" t="s">
        <v>386</v>
      </c>
      <c r="F179" s="56">
        <v>198</v>
      </c>
    </row>
    <row r="180" spans="2:6">
      <c r="B180" s="56">
        <v>1</v>
      </c>
      <c r="C180" s="56" t="s">
        <v>117</v>
      </c>
      <c r="D180" s="56" t="s">
        <v>117</v>
      </c>
      <c r="E180" s="56" t="s">
        <v>387</v>
      </c>
      <c r="F180" s="56">
        <v>199</v>
      </c>
    </row>
    <row r="181" spans="2:6">
      <c r="B181" s="56">
        <v>1</v>
      </c>
      <c r="C181" s="56" t="s">
        <v>117</v>
      </c>
      <c r="D181" s="56" t="s">
        <v>117</v>
      </c>
      <c r="E181" s="56" t="s">
        <v>388</v>
      </c>
      <c r="F181" s="56">
        <v>200</v>
      </c>
    </row>
    <row r="182" spans="2:6">
      <c r="B182" s="56">
        <v>1</v>
      </c>
      <c r="C182" s="56" t="s">
        <v>117</v>
      </c>
      <c r="D182" s="56" t="s">
        <v>117</v>
      </c>
      <c r="E182" s="56" t="s">
        <v>389</v>
      </c>
      <c r="F182" s="56">
        <v>201</v>
      </c>
    </row>
    <row r="183" spans="2:6">
      <c r="B183" s="56">
        <v>1</v>
      </c>
      <c r="C183" s="56" t="s">
        <v>117</v>
      </c>
      <c r="D183" s="56" t="s">
        <v>117</v>
      </c>
      <c r="E183" s="56" t="s">
        <v>390</v>
      </c>
      <c r="F183" s="56">
        <v>202</v>
      </c>
    </row>
    <row r="184" spans="2:6">
      <c r="B184" s="56">
        <v>1</v>
      </c>
      <c r="C184" s="56" t="s">
        <v>117</v>
      </c>
      <c r="D184" s="56" t="s">
        <v>117</v>
      </c>
      <c r="E184" s="56" t="s">
        <v>391</v>
      </c>
      <c r="F184" s="56">
        <v>203</v>
      </c>
    </row>
    <row r="185" spans="2:6">
      <c r="B185" s="56">
        <v>1</v>
      </c>
      <c r="C185" s="56" t="s">
        <v>117</v>
      </c>
      <c r="D185" s="56" t="s">
        <v>117</v>
      </c>
      <c r="E185" s="56" t="s">
        <v>392</v>
      </c>
      <c r="F185" s="56">
        <v>204</v>
      </c>
    </row>
    <row r="186" spans="2:6">
      <c r="B186" s="56">
        <v>1</v>
      </c>
      <c r="C186" s="56" t="s">
        <v>117</v>
      </c>
      <c r="D186" s="56" t="s">
        <v>117</v>
      </c>
      <c r="E186" s="56" t="s">
        <v>393</v>
      </c>
      <c r="F186" s="56">
        <v>205</v>
      </c>
    </row>
    <row r="187" spans="2:6">
      <c r="B187" s="56">
        <v>1</v>
      </c>
      <c r="C187" s="56" t="s">
        <v>117</v>
      </c>
      <c r="D187" s="56" t="s">
        <v>117</v>
      </c>
      <c r="E187" s="56" t="s">
        <v>394</v>
      </c>
      <c r="F187" s="56">
        <v>206</v>
      </c>
    </row>
    <row r="188" spans="2:6">
      <c r="B188" s="56">
        <v>1</v>
      </c>
      <c r="C188" s="56" t="s">
        <v>117</v>
      </c>
      <c r="D188" s="56" t="s">
        <v>117</v>
      </c>
      <c r="E188" s="56" t="s">
        <v>395</v>
      </c>
      <c r="F188" s="56">
        <v>207</v>
      </c>
    </row>
    <row r="189" spans="2:6">
      <c r="B189" s="56">
        <v>1</v>
      </c>
      <c r="C189" s="56" t="s">
        <v>117</v>
      </c>
      <c r="D189" s="56" t="s">
        <v>117</v>
      </c>
      <c r="E189" s="56" t="s">
        <v>1272</v>
      </c>
      <c r="F189" s="56">
        <v>208</v>
      </c>
    </row>
    <row r="190" spans="2:6">
      <c r="B190" s="56">
        <v>1</v>
      </c>
      <c r="C190" s="56" t="s">
        <v>117</v>
      </c>
      <c r="D190" s="56" t="s">
        <v>117</v>
      </c>
      <c r="E190" s="56" t="s">
        <v>397</v>
      </c>
      <c r="F190" s="56">
        <v>209</v>
      </c>
    </row>
    <row r="191" spans="2:6">
      <c r="B191" s="56">
        <v>1</v>
      </c>
      <c r="C191" s="56" t="s">
        <v>117</v>
      </c>
      <c r="D191" s="56" t="s">
        <v>117</v>
      </c>
      <c r="E191" s="56" t="s">
        <v>398</v>
      </c>
      <c r="F191" s="56">
        <v>210</v>
      </c>
    </row>
    <row r="192" spans="2:6">
      <c r="B192" s="56">
        <v>1</v>
      </c>
      <c r="C192" s="56" t="s">
        <v>117</v>
      </c>
      <c r="D192" s="56" t="s">
        <v>117</v>
      </c>
      <c r="E192" s="56" t="s">
        <v>1094</v>
      </c>
      <c r="F192" s="56">
        <v>211</v>
      </c>
    </row>
    <row r="193" spans="2:6">
      <c r="B193" s="56">
        <v>1</v>
      </c>
      <c r="C193" s="56" t="s">
        <v>117</v>
      </c>
      <c r="D193" s="56" t="s">
        <v>117</v>
      </c>
      <c r="E193" s="56" t="s">
        <v>1095</v>
      </c>
      <c r="F193" s="56">
        <v>212</v>
      </c>
    </row>
    <row r="194" spans="2:6">
      <c r="B194" s="56">
        <v>1</v>
      </c>
      <c r="C194" s="56" t="s">
        <v>117</v>
      </c>
      <c r="D194" s="56" t="s">
        <v>117</v>
      </c>
      <c r="E194" s="56" t="s">
        <v>1096</v>
      </c>
      <c r="F194" s="56">
        <v>213</v>
      </c>
    </row>
    <row r="195" spans="2:6">
      <c r="B195" s="56">
        <v>1</v>
      </c>
      <c r="C195" s="56" t="s">
        <v>117</v>
      </c>
      <c r="D195" s="56" t="s">
        <v>117</v>
      </c>
      <c r="E195" s="56" t="s">
        <v>1097</v>
      </c>
      <c r="F195" s="56">
        <v>214</v>
      </c>
    </row>
    <row r="196" spans="2:6">
      <c r="B196" s="56">
        <v>1</v>
      </c>
      <c r="C196" s="56" t="s">
        <v>117</v>
      </c>
      <c r="D196" s="56" t="s">
        <v>117</v>
      </c>
      <c r="E196" s="56" t="s">
        <v>1188</v>
      </c>
      <c r="F196" s="56">
        <v>215</v>
      </c>
    </row>
    <row r="197" spans="2:6">
      <c r="B197" s="56">
        <v>1</v>
      </c>
      <c r="C197" s="56" t="s">
        <v>117</v>
      </c>
      <c r="D197" s="56" t="s">
        <v>117</v>
      </c>
      <c r="E197" s="56" t="s">
        <v>1099</v>
      </c>
      <c r="F197" s="56">
        <v>216</v>
      </c>
    </row>
    <row r="198" spans="2:6">
      <c r="B198" s="56">
        <v>1</v>
      </c>
      <c r="C198" s="56" t="s">
        <v>117</v>
      </c>
      <c r="D198" s="56" t="s">
        <v>117</v>
      </c>
      <c r="E198" s="56" t="s">
        <v>1100</v>
      </c>
      <c r="F198" s="56">
        <v>217</v>
      </c>
    </row>
    <row r="199" spans="2:6">
      <c r="B199" s="56"/>
      <c r="C199" s="56"/>
      <c r="D199" s="56"/>
      <c r="E199" s="56"/>
      <c r="F199" s="56"/>
    </row>
    <row r="200" spans="2:6">
      <c r="B200" s="56"/>
      <c r="C200" s="56"/>
      <c r="D200" s="56"/>
      <c r="E200" s="56"/>
      <c r="F200" s="56"/>
    </row>
    <row r="201" spans="2:6">
      <c r="B201" s="56"/>
      <c r="C201" s="56"/>
      <c r="D201" s="56"/>
      <c r="E201" s="56"/>
      <c r="F201" s="56"/>
    </row>
    <row r="202" spans="2:6">
      <c r="B202" s="56">
        <v>2</v>
      </c>
      <c r="C202" s="56" t="s">
        <v>120</v>
      </c>
      <c r="D202" s="56" t="s">
        <v>399</v>
      </c>
      <c r="E202" s="56" t="s">
        <v>400</v>
      </c>
      <c r="F202" s="56">
        <v>223</v>
      </c>
    </row>
    <row r="203" spans="2:6">
      <c r="B203" s="56">
        <v>2</v>
      </c>
      <c r="C203" s="56" t="s">
        <v>120</v>
      </c>
      <c r="D203" s="56" t="s">
        <v>399</v>
      </c>
      <c r="E203" s="56" t="s">
        <v>401</v>
      </c>
      <c r="F203" s="56">
        <v>224</v>
      </c>
    </row>
    <row r="204" spans="2:6">
      <c r="B204" s="56">
        <v>2</v>
      </c>
      <c r="C204" s="56" t="s">
        <v>120</v>
      </c>
      <c r="D204" s="56" t="s">
        <v>399</v>
      </c>
      <c r="E204" s="56" t="s">
        <v>402</v>
      </c>
      <c r="F204" s="56">
        <v>225</v>
      </c>
    </row>
    <row r="205" spans="2:6">
      <c r="B205" s="56">
        <v>2</v>
      </c>
      <c r="C205" s="56" t="s">
        <v>120</v>
      </c>
      <c r="D205" s="56" t="s">
        <v>399</v>
      </c>
      <c r="E205" s="56" t="s">
        <v>403</v>
      </c>
      <c r="F205" s="56">
        <v>226</v>
      </c>
    </row>
    <row r="206" spans="2:6">
      <c r="B206" s="56">
        <v>2</v>
      </c>
      <c r="C206" s="56" t="s">
        <v>120</v>
      </c>
      <c r="D206" s="56" t="s">
        <v>399</v>
      </c>
      <c r="E206" s="56" t="s">
        <v>404</v>
      </c>
      <c r="F206" s="56">
        <v>227</v>
      </c>
    </row>
    <row r="207" spans="2:6">
      <c r="B207" s="56">
        <v>2</v>
      </c>
      <c r="C207" s="56" t="s">
        <v>120</v>
      </c>
      <c r="D207" s="56" t="s">
        <v>399</v>
      </c>
      <c r="E207" s="56" t="s">
        <v>405</v>
      </c>
      <c r="F207" s="56">
        <v>228</v>
      </c>
    </row>
    <row r="208" spans="2:6">
      <c r="B208" s="56">
        <v>2</v>
      </c>
      <c r="C208" s="56" t="s">
        <v>120</v>
      </c>
      <c r="D208" s="56" t="s">
        <v>399</v>
      </c>
      <c r="E208" s="56" t="s">
        <v>406</v>
      </c>
      <c r="F208" s="56">
        <v>229</v>
      </c>
    </row>
    <row r="209" spans="2:6">
      <c r="B209" s="56">
        <v>2</v>
      </c>
      <c r="C209" s="56" t="s">
        <v>120</v>
      </c>
      <c r="D209" s="56" t="s">
        <v>399</v>
      </c>
      <c r="E209" s="56" t="s">
        <v>407</v>
      </c>
      <c r="F209" s="56">
        <v>230</v>
      </c>
    </row>
    <row r="210" spans="2:6">
      <c r="B210" s="56">
        <v>2</v>
      </c>
      <c r="C210" s="56" t="s">
        <v>120</v>
      </c>
      <c r="D210" s="56" t="s">
        <v>399</v>
      </c>
      <c r="E210" s="56" t="s">
        <v>408</v>
      </c>
      <c r="F210" s="56">
        <v>231</v>
      </c>
    </row>
    <row r="211" spans="2:6">
      <c r="B211" s="56">
        <v>2</v>
      </c>
      <c r="C211" s="56" t="s">
        <v>120</v>
      </c>
      <c r="D211" s="56" t="s">
        <v>399</v>
      </c>
      <c r="E211" s="56" t="s">
        <v>409</v>
      </c>
      <c r="F211" s="56">
        <v>232</v>
      </c>
    </row>
    <row r="212" spans="2:6">
      <c r="B212" s="56">
        <v>2</v>
      </c>
      <c r="C212" s="56" t="s">
        <v>120</v>
      </c>
      <c r="D212" s="56" t="s">
        <v>399</v>
      </c>
      <c r="E212" s="56" t="s">
        <v>410</v>
      </c>
      <c r="F212" s="56">
        <v>233</v>
      </c>
    </row>
    <row r="213" spans="2:6">
      <c r="B213" s="56">
        <v>2</v>
      </c>
      <c r="C213" s="56" t="s">
        <v>120</v>
      </c>
      <c r="D213" s="56" t="s">
        <v>399</v>
      </c>
      <c r="E213" s="56" t="s">
        <v>411</v>
      </c>
      <c r="F213" s="56">
        <v>234</v>
      </c>
    </row>
    <row r="214" spans="2:6">
      <c r="B214" s="56">
        <v>2</v>
      </c>
      <c r="C214" s="56" t="s">
        <v>120</v>
      </c>
      <c r="D214" s="56" t="s">
        <v>399</v>
      </c>
      <c r="E214" s="56" t="s">
        <v>412</v>
      </c>
      <c r="F214" s="56">
        <v>235</v>
      </c>
    </row>
    <row r="215" spans="2:6">
      <c r="B215" s="56">
        <v>2</v>
      </c>
      <c r="C215" s="56" t="s">
        <v>120</v>
      </c>
      <c r="D215" s="56" t="s">
        <v>399</v>
      </c>
      <c r="E215" s="56" t="s">
        <v>413</v>
      </c>
      <c r="F215" s="56">
        <v>236</v>
      </c>
    </row>
    <row r="216" spans="2:6">
      <c r="B216" s="56">
        <v>2</v>
      </c>
      <c r="C216" s="56" t="s">
        <v>120</v>
      </c>
      <c r="D216" s="56" t="s">
        <v>399</v>
      </c>
      <c r="E216" s="56" t="s">
        <v>414</v>
      </c>
      <c r="F216" s="56">
        <v>237</v>
      </c>
    </row>
    <row r="217" spans="2:6">
      <c r="B217" s="56">
        <v>2</v>
      </c>
      <c r="C217" s="56" t="s">
        <v>120</v>
      </c>
      <c r="D217" s="56" t="s">
        <v>399</v>
      </c>
      <c r="E217" s="56" t="s">
        <v>415</v>
      </c>
      <c r="F217" s="56">
        <v>238</v>
      </c>
    </row>
    <row r="218" spans="2:6">
      <c r="B218" s="56">
        <v>2</v>
      </c>
      <c r="C218" s="56" t="s">
        <v>120</v>
      </c>
      <c r="D218" s="56" t="s">
        <v>399</v>
      </c>
      <c r="E218" s="56" t="s">
        <v>416</v>
      </c>
      <c r="F218" s="56">
        <v>239</v>
      </c>
    </row>
    <row r="219" spans="2:6">
      <c r="B219" s="56">
        <v>2</v>
      </c>
      <c r="C219" s="56" t="s">
        <v>120</v>
      </c>
      <c r="D219" s="56" t="s">
        <v>399</v>
      </c>
      <c r="E219" s="56" t="s">
        <v>417</v>
      </c>
      <c r="F219" s="56">
        <v>240</v>
      </c>
    </row>
    <row r="220" spans="2:6">
      <c r="B220" s="56">
        <v>2</v>
      </c>
      <c r="C220" s="56" t="s">
        <v>120</v>
      </c>
      <c r="D220" s="56" t="s">
        <v>399</v>
      </c>
      <c r="E220" s="56" t="s">
        <v>399</v>
      </c>
      <c r="F220" s="56">
        <v>241</v>
      </c>
    </row>
    <row r="221" spans="2:6">
      <c r="B221" s="56">
        <v>2</v>
      </c>
      <c r="C221" s="56" t="s">
        <v>120</v>
      </c>
      <c r="D221" s="56" t="s">
        <v>399</v>
      </c>
      <c r="E221" s="56" t="s">
        <v>418</v>
      </c>
      <c r="F221" s="56">
        <v>242</v>
      </c>
    </row>
    <row r="222" spans="2:6">
      <c r="B222" s="56">
        <v>2</v>
      </c>
      <c r="C222" s="56" t="s">
        <v>120</v>
      </c>
      <c r="D222" s="56" t="s">
        <v>399</v>
      </c>
      <c r="E222" s="56" t="s">
        <v>419</v>
      </c>
      <c r="F222" s="56">
        <v>243</v>
      </c>
    </row>
    <row r="223" spans="2:6">
      <c r="B223" s="56">
        <v>2</v>
      </c>
      <c r="C223" s="56" t="s">
        <v>120</v>
      </c>
      <c r="D223" s="56" t="s">
        <v>399</v>
      </c>
      <c r="E223" s="56" t="s">
        <v>420</v>
      </c>
      <c r="F223" s="56">
        <v>244</v>
      </c>
    </row>
    <row r="224" spans="2:6">
      <c r="B224" s="56">
        <v>2</v>
      </c>
      <c r="C224" s="56" t="s">
        <v>120</v>
      </c>
      <c r="D224" s="56" t="s">
        <v>399</v>
      </c>
      <c r="E224" s="56" t="s">
        <v>421</v>
      </c>
      <c r="F224" s="56">
        <v>245</v>
      </c>
    </row>
    <row r="225" spans="2:6">
      <c r="B225" s="56">
        <v>2</v>
      </c>
      <c r="C225" s="56" t="s">
        <v>120</v>
      </c>
      <c r="D225" s="56" t="s">
        <v>399</v>
      </c>
      <c r="E225" s="56" t="s">
        <v>422</v>
      </c>
      <c r="F225" s="56">
        <v>246</v>
      </c>
    </row>
    <row r="226" spans="2:6">
      <c r="B226" s="56">
        <v>2</v>
      </c>
      <c r="C226" s="56" t="s">
        <v>120</v>
      </c>
      <c r="D226" s="56" t="s">
        <v>399</v>
      </c>
      <c r="E226" s="56" t="s">
        <v>423</v>
      </c>
      <c r="F226" s="56">
        <v>247</v>
      </c>
    </row>
    <row r="227" spans="2:6">
      <c r="B227" s="56">
        <v>2</v>
      </c>
      <c r="C227" s="56" t="s">
        <v>120</v>
      </c>
      <c r="D227" s="56" t="s">
        <v>399</v>
      </c>
      <c r="E227" s="56" t="s">
        <v>424</v>
      </c>
      <c r="F227" s="56">
        <v>248</v>
      </c>
    </row>
    <row r="228" spans="2:6">
      <c r="B228" s="56">
        <v>2</v>
      </c>
      <c r="C228" s="56" t="s">
        <v>120</v>
      </c>
      <c r="D228" s="56" t="s">
        <v>399</v>
      </c>
      <c r="E228" s="56" t="s">
        <v>425</v>
      </c>
      <c r="F228" s="56">
        <v>249</v>
      </c>
    </row>
    <row r="229" spans="2:6">
      <c r="B229" s="56">
        <v>2</v>
      </c>
      <c r="C229" s="56" t="s">
        <v>120</v>
      </c>
      <c r="D229" s="56" t="s">
        <v>399</v>
      </c>
      <c r="E229" s="56" t="s">
        <v>426</v>
      </c>
      <c r="F229" s="56">
        <v>250</v>
      </c>
    </row>
    <row r="230" spans="2:6">
      <c r="B230" s="56">
        <v>2</v>
      </c>
      <c r="C230" s="56" t="s">
        <v>120</v>
      </c>
      <c r="D230" s="56" t="s">
        <v>399</v>
      </c>
      <c r="E230" s="56" t="s">
        <v>427</v>
      </c>
      <c r="F230" s="56">
        <v>251</v>
      </c>
    </row>
    <row r="231" spans="2:6">
      <c r="B231" s="56">
        <v>2</v>
      </c>
      <c r="C231" s="56" t="s">
        <v>120</v>
      </c>
      <c r="D231" s="56" t="s">
        <v>399</v>
      </c>
      <c r="E231" s="56" t="s">
        <v>428</v>
      </c>
      <c r="F231" s="56">
        <v>252</v>
      </c>
    </row>
    <row r="232" spans="2:6">
      <c r="B232" s="56">
        <v>2</v>
      </c>
      <c r="C232" s="56" t="s">
        <v>120</v>
      </c>
      <c r="D232" s="56" t="s">
        <v>399</v>
      </c>
      <c r="E232" s="56" t="s">
        <v>429</v>
      </c>
      <c r="F232" s="56">
        <v>253</v>
      </c>
    </row>
    <row r="233" spans="2:6">
      <c r="B233" s="56">
        <v>2</v>
      </c>
      <c r="C233" s="56" t="s">
        <v>120</v>
      </c>
      <c r="D233" s="56" t="s">
        <v>399</v>
      </c>
      <c r="E233" s="56" t="s">
        <v>430</v>
      </c>
      <c r="F233" s="56">
        <v>254</v>
      </c>
    </row>
    <row r="234" spans="2:6">
      <c r="B234" s="56">
        <v>2</v>
      </c>
      <c r="C234" s="56" t="s">
        <v>120</v>
      </c>
      <c r="D234" s="56" t="s">
        <v>399</v>
      </c>
      <c r="E234" s="56" t="s">
        <v>431</v>
      </c>
      <c r="F234" s="56">
        <v>255</v>
      </c>
    </row>
    <row r="235" spans="2:6">
      <c r="B235" s="56">
        <v>2</v>
      </c>
      <c r="C235" s="56" t="s">
        <v>120</v>
      </c>
      <c r="D235" s="56" t="s">
        <v>399</v>
      </c>
      <c r="E235" s="56" t="s">
        <v>432</v>
      </c>
      <c r="F235" s="56">
        <v>256</v>
      </c>
    </row>
    <row r="236" spans="2:6">
      <c r="B236" s="56">
        <v>2</v>
      </c>
      <c r="C236" s="56" t="s">
        <v>120</v>
      </c>
      <c r="D236" s="56" t="s">
        <v>399</v>
      </c>
      <c r="E236" s="56" t="s">
        <v>433</v>
      </c>
      <c r="F236" s="56">
        <v>257</v>
      </c>
    </row>
    <row r="237" spans="2:6">
      <c r="B237" s="56">
        <v>2</v>
      </c>
      <c r="C237" s="56" t="s">
        <v>120</v>
      </c>
      <c r="D237" s="56" t="s">
        <v>399</v>
      </c>
      <c r="E237" s="56" t="s">
        <v>434</v>
      </c>
      <c r="F237" s="56">
        <v>258</v>
      </c>
    </row>
    <row r="238" spans="2:6">
      <c r="B238" s="56">
        <v>2</v>
      </c>
      <c r="C238" s="56" t="s">
        <v>120</v>
      </c>
      <c r="D238" s="56" t="s">
        <v>399</v>
      </c>
      <c r="E238" s="56" t="s">
        <v>435</v>
      </c>
      <c r="F238" s="56">
        <v>259</v>
      </c>
    </row>
    <row r="239" spans="2:6">
      <c r="B239" s="56">
        <v>2</v>
      </c>
      <c r="C239" s="56" t="s">
        <v>120</v>
      </c>
      <c r="D239" s="56" t="s">
        <v>399</v>
      </c>
      <c r="E239" s="56" t="s">
        <v>436</v>
      </c>
      <c r="F239" s="56">
        <v>260</v>
      </c>
    </row>
    <row r="240" spans="2:6">
      <c r="B240" s="56">
        <v>2</v>
      </c>
      <c r="C240" s="56" t="s">
        <v>120</v>
      </c>
      <c r="D240" s="56" t="s">
        <v>399</v>
      </c>
      <c r="E240" s="56" t="s">
        <v>437</v>
      </c>
      <c r="F240" s="56">
        <v>261</v>
      </c>
    </row>
    <row r="241" spans="2:6">
      <c r="B241" s="56">
        <v>2</v>
      </c>
      <c r="C241" s="56" t="s">
        <v>120</v>
      </c>
      <c r="D241" s="56" t="s">
        <v>399</v>
      </c>
      <c r="E241" s="56" t="s">
        <v>438</v>
      </c>
      <c r="F241" s="56">
        <v>262</v>
      </c>
    </row>
    <row r="242" spans="2:6">
      <c r="B242" s="56">
        <v>2</v>
      </c>
      <c r="C242" s="56" t="s">
        <v>120</v>
      </c>
      <c r="D242" s="56" t="s">
        <v>399</v>
      </c>
      <c r="E242" s="56" t="s">
        <v>439</v>
      </c>
      <c r="F242" s="56">
        <v>263</v>
      </c>
    </row>
    <row r="243" spans="2:6">
      <c r="B243" s="56">
        <v>2</v>
      </c>
      <c r="C243" s="56" t="s">
        <v>120</v>
      </c>
      <c r="D243" s="56" t="s">
        <v>399</v>
      </c>
      <c r="E243" s="56" t="s">
        <v>440</v>
      </c>
      <c r="F243" s="56">
        <v>264</v>
      </c>
    </row>
    <row r="244" spans="2:6">
      <c r="B244" s="56">
        <v>2</v>
      </c>
      <c r="C244" s="56" t="s">
        <v>120</v>
      </c>
      <c r="D244" s="56" t="s">
        <v>399</v>
      </c>
      <c r="E244" s="56" t="s">
        <v>1101</v>
      </c>
      <c r="F244" s="56">
        <v>265</v>
      </c>
    </row>
    <row r="245" spans="2:6">
      <c r="B245" s="56">
        <v>2</v>
      </c>
      <c r="C245" s="56" t="s">
        <v>120</v>
      </c>
      <c r="D245" s="56" t="s">
        <v>399</v>
      </c>
      <c r="E245" s="56" t="s">
        <v>1273</v>
      </c>
      <c r="F245" s="56">
        <v>266</v>
      </c>
    </row>
    <row r="246" spans="2:6">
      <c r="B246" s="56"/>
      <c r="C246" s="56"/>
      <c r="D246" s="56"/>
      <c r="E246" s="56"/>
      <c r="F246" s="56"/>
    </row>
    <row r="247" spans="2:6">
      <c r="B247" s="56"/>
      <c r="C247" s="56"/>
      <c r="D247" s="56"/>
      <c r="E247" s="56"/>
      <c r="F247" s="56"/>
    </row>
    <row r="248" spans="2:6">
      <c r="B248" s="56"/>
      <c r="C248" s="56"/>
      <c r="D248" s="56"/>
      <c r="E248" s="56"/>
      <c r="F248" s="56"/>
    </row>
    <row r="249" spans="2:6">
      <c r="B249" s="56">
        <v>3</v>
      </c>
      <c r="C249" s="56" t="s">
        <v>122</v>
      </c>
      <c r="D249" s="56" t="s">
        <v>1274</v>
      </c>
      <c r="E249" s="56" t="s">
        <v>481</v>
      </c>
      <c r="F249" s="56">
        <v>270</v>
      </c>
    </row>
    <row r="250" spans="2:6">
      <c r="B250" s="56">
        <v>3</v>
      </c>
      <c r="C250" s="56" t="s">
        <v>122</v>
      </c>
      <c r="D250" s="56" t="s">
        <v>1275</v>
      </c>
      <c r="E250" s="56" t="s">
        <v>482</v>
      </c>
      <c r="F250" s="56">
        <v>271</v>
      </c>
    </row>
    <row r="251" spans="2:6">
      <c r="B251" s="56">
        <v>3</v>
      </c>
      <c r="C251" s="56" t="s">
        <v>122</v>
      </c>
      <c r="D251" s="56" t="s">
        <v>1275</v>
      </c>
      <c r="E251" s="56" t="s">
        <v>483</v>
      </c>
      <c r="F251" s="56">
        <v>272</v>
      </c>
    </row>
    <row r="252" spans="2:6">
      <c r="B252" s="56">
        <v>3</v>
      </c>
      <c r="C252" s="56" t="s">
        <v>122</v>
      </c>
      <c r="D252" s="56" t="s">
        <v>1275</v>
      </c>
      <c r="E252" s="56" t="s">
        <v>484</v>
      </c>
      <c r="F252" s="56">
        <v>273</v>
      </c>
    </row>
    <row r="253" spans="2:6">
      <c r="B253" s="56">
        <v>3</v>
      </c>
      <c r="C253" s="56" t="s">
        <v>122</v>
      </c>
      <c r="D253" s="56" t="s">
        <v>1275</v>
      </c>
      <c r="E253" s="56" t="s">
        <v>485</v>
      </c>
      <c r="F253" s="56">
        <v>274</v>
      </c>
    </row>
    <row r="254" spans="2:6">
      <c r="B254" s="56">
        <v>3</v>
      </c>
      <c r="C254" s="56" t="s">
        <v>122</v>
      </c>
      <c r="D254" s="56" t="s">
        <v>1275</v>
      </c>
      <c r="E254" s="56" t="s">
        <v>486</v>
      </c>
      <c r="F254" s="56">
        <v>275</v>
      </c>
    </row>
    <row r="255" spans="2:6">
      <c r="B255" s="56">
        <v>3</v>
      </c>
      <c r="C255" s="56" t="s">
        <v>122</v>
      </c>
      <c r="D255" s="56" t="s">
        <v>1275</v>
      </c>
      <c r="E255" s="56" t="s">
        <v>487</v>
      </c>
      <c r="F255" s="56">
        <v>276</v>
      </c>
    </row>
    <row r="256" spans="2:6">
      <c r="B256" s="56">
        <v>3</v>
      </c>
      <c r="C256" s="56" t="s">
        <v>122</v>
      </c>
      <c r="D256" s="56" t="s">
        <v>1275</v>
      </c>
      <c r="E256" s="56" t="s">
        <v>488</v>
      </c>
      <c r="F256" s="56">
        <v>277</v>
      </c>
    </row>
    <row r="257" spans="2:6">
      <c r="B257" s="56">
        <v>3</v>
      </c>
      <c r="C257" s="56" t="s">
        <v>122</v>
      </c>
      <c r="D257" s="56" t="s">
        <v>1275</v>
      </c>
      <c r="E257" s="56" t="s">
        <v>489</v>
      </c>
      <c r="F257" s="56">
        <v>278</v>
      </c>
    </row>
    <row r="258" spans="2:6">
      <c r="B258" s="56">
        <v>3</v>
      </c>
      <c r="C258" s="56" t="s">
        <v>122</v>
      </c>
      <c r="D258" s="56" t="s">
        <v>1275</v>
      </c>
      <c r="E258" s="56" t="s">
        <v>490</v>
      </c>
      <c r="F258" s="56">
        <v>279</v>
      </c>
    </row>
    <row r="259" spans="2:6">
      <c r="B259" s="56">
        <v>3</v>
      </c>
      <c r="C259" s="56" t="s">
        <v>122</v>
      </c>
      <c r="D259" s="56" t="s">
        <v>1275</v>
      </c>
      <c r="E259" s="56" t="s">
        <v>491</v>
      </c>
      <c r="F259" s="56">
        <v>280</v>
      </c>
    </row>
    <row r="260" spans="2:6">
      <c r="B260" s="56">
        <v>3</v>
      </c>
      <c r="C260" s="56" t="s">
        <v>122</v>
      </c>
      <c r="D260" s="56" t="s">
        <v>1276</v>
      </c>
      <c r="E260" s="56" t="s">
        <v>1122</v>
      </c>
      <c r="F260" s="56">
        <v>281</v>
      </c>
    </row>
    <row r="261" spans="2:6">
      <c r="B261" s="56">
        <v>3</v>
      </c>
      <c r="C261" s="56" t="s">
        <v>122</v>
      </c>
      <c r="D261" s="56" t="s">
        <v>1275</v>
      </c>
      <c r="E261" s="56" t="s">
        <v>492</v>
      </c>
      <c r="F261" s="56">
        <v>282</v>
      </c>
    </row>
    <row r="262" spans="2:6">
      <c r="B262" s="56">
        <v>3</v>
      </c>
      <c r="C262" s="56" t="s">
        <v>122</v>
      </c>
      <c r="D262" s="56" t="s">
        <v>1275</v>
      </c>
      <c r="E262" s="56" t="s">
        <v>493</v>
      </c>
      <c r="F262" s="56">
        <v>283</v>
      </c>
    </row>
    <row r="263" spans="2:6">
      <c r="B263" s="56">
        <v>3</v>
      </c>
      <c r="C263" s="56" t="s">
        <v>122</v>
      </c>
      <c r="D263" s="56" t="s">
        <v>1275</v>
      </c>
      <c r="E263" s="56" t="s">
        <v>494</v>
      </c>
      <c r="F263" s="56">
        <v>284</v>
      </c>
    </row>
    <row r="264" spans="2:6">
      <c r="B264" s="56">
        <v>3</v>
      </c>
      <c r="C264" s="56" t="s">
        <v>122</v>
      </c>
      <c r="D264" s="56" t="s">
        <v>1275</v>
      </c>
      <c r="E264" s="56" t="s">
        <v>1103</v>
      </c>
      <c r="F264" s="56">
        <v>285</v>
      </c>
    </row>
    <row r="265" spans="2:6">
      <c r="B265" s="56"/>
      <c r="C265" s="56"/>
      <c r="D265" s="56"/>
      <c r="E265" s="56"/>
      <c r="F265" s="56"/>
    </row>
    <row r="266" spans="2:6">
      <c r="B266" s="56"/>
      <c r="C266" s="56"/>
      <c r="D266" s="56"/>
      <c r="E266" s="56"/>
      <c r="F266" s="56"/>
    </row>
    <row r="267" spans="2:6">
      <c r="B267" s="56">
        <v>4</v>
      </c>
      <c r="C267" s="56" t="s">
        <v>122</v>
      </c>
      <c r="D267" s="56" t="s">
        <v>495</v>
      </c>
      <c r="E267" s="56" t="s">
        <v>496</v>
      </c>
      <c r="F267" s="56">
        <v>287</v>
      </c>
    </row>
    <row r="268" spans="2:6">
      <c r="B268" s="56">
        <v>4</v>
      </c>
      <c r="C268" s="56" t="s">
        <v>122</v>
      </c>
      <c r="D268" s="56" t="s">
        <v>495</v>
      </c>
      <c r="E268" s="56" t="s">
        <v>497</v>
      </c>
      <c r="F268" s="56">
        <v>288</v>
      </c>
    </row>
    <row r="269" spans="2:6">
      <c r="B269" s="56">
        <v>4</v>
      </c>
      <c r="C269" s="56" t="s">
        <v>122</v>
      </c>
      <c r="D269" s="56" t="s">
        <v>495</v>
      </c>
      <c r="E269" s="56" t="s">
        <v>498</v>
      </c>
      <c r="F269" s="56">
        <v>289</v>
      </c>
    </row>
    <row r="270" spans="2:6">
      <c r="B270" s="56">
        <v>4</v>
      </c>
      <c r="C270" s="56" t="s">
        <v>122</v>
      </c>
      <c r="D270" s="56" t="s">
        <v>495</v>
      </c>
      <c r="E270" s="56" t="s">
        <v>499</v>
      </c>
      <c r="F270" s="56">
        <v>290</v>
      </c>
    </row>
    <row r="271" spans="2:6">
      <c r="B271" s="56">
        <v>4</v>
      </c>
      <c r="C271" s="56" t="s">
        <v>122</v>
      </c>
      <c r="D271" s="56" t="s">
        <v>495</v>
      </c>
      <c r="E271" s="56" t="s">
        <v>500</v>
      </c>
      <c r="F271" s="56">
        <v>291</v>
      </c>
    </row>
    <row r="272" spans="2:6">
      <c r="B272" s="56">
        <v>4</v>
      </c>
      <c r="C272" s="56" t="s">
        <v>122</v>
      </c>
      <c r="D272" s="56" t="s">
        <v>495</v>
      </c>
      <c r="E272" s="56" t="s">
        <v>501</v>
      </c>
      <c r="F272" s="56">
        <v>292</v>
      </c>
    </row>
    <row r="273" spans="2:6">
      <c r="B273" s="56">
        <v>4</v>
      </c>
      <c r="C273" s="56" t="s">
        <v>122</v>
      </c>
      <c r="D273" s="56" t="s">
        <v>495</v>
      </c>
      <c r="E273" s="56" t="s">
        <v>502</v>
      </c>
      <c r="F273" s="56">
        <v>293</v>
      </c>
    </row>
    <row r="274" spans="2:6">
      <c r="B274" s="56">
        <v>4</v>
      </c>
      <c r="C274" s="56" t="s">
        <v>122</v>
      </c>
      <c r="D274" s="56" t="s">
        <v>495</v>
      </c>
      <c r="E274" s="56" t="s">
        <v>503</v>
      </c>
      <c r="F274" s="56">
        <v>294</v>
      </c>
    </row>
    <row r="275" spans="2:6">
      <c r="B275" s="56">
        <v>4</v>
      </c>
      <c r="C275" s="56" t="s">
        <v>122</v>
      </c>
      <c r="D275" s="56" t="s">
        <v>495</v>
      </c>
      <c r="E275" s="56" t="s">
        <v>504</v>
      </c>
      <c r="F275" s="56">
        <v>295</v>
      </c>
    </row>
    <row r="276" spans="2:6">
      <c r="B276" s="56">
        <v>4</v>
      </c>
      <c r="C276" s="56" t="s">
        <v>122</v>
      </c>
      <c r="D276" s="56" t="s">
        <v>495</v>
      </c>
      <c r="E276" s="56" t="s">
        <v>505</v>
      </c>
      <c r="F276" s="56">
        <v>296</v>
      </c>
    </row>
    <row r="277" spans="2:6">
      <c r="B277" s="56">
        <v>4</v>
      </c>
      <c r="C277" s="56" t="s">
        <v>122</v>
      </c>
      <c r="D277" s="56" t="s">
        <v>495</v>
      </c>
      <c r="E277" s="56" t="s">
        <v>506</v>
      </c>
      <c r="F277" s="56">
        <v>297</v>
      </c>
    </row>
    <row r="278" spans="2:6">
      <c r="B278" s="56">
        <v>4</v>
      </c>
      <c r="C278" s="56" t="s">
        <v>122</v>
      </c>
      <c r="D278" s="56" t="s">
        <v>495</v>
      </c>
      <c r="E278" s="56" t="s">
        <v>507</v>
      </c>
      <c r="F278" s="56">
        <v>298</v>
      </c>
    </row>
    <row r="279" spans="2:6">
      <c r="B279" s="56">
        <v>4</v>
      </c>
      <c r="C279" s="56" t="s">
        <v>122</v>
      </c>
      <c r="D279" s="56" t="s">
        <v>495</v>
      </c>
      <c r="E279" s="56" t="s">
        <v>508</v>
      </c>
      <c r="F279" s="56">
        <v>299</v>
      </c>
    </row>
    <row r="280" spans="2:6">
      <c r="B280" s="56">
        <v>4</v>
      </c>
      <c r="C280" s="56" t="s">
        <v>122</v>
      </c>
      <c r="D280" s="56" t="s">
        <v>495</v>
      </c>
      <c r="E280" s="56" t="s">
        <v>509</v>
      </c>
      <c r="F280" s="56">
        <v>300</v>
      </c>
    </row>
    <row r="281" spans="2:6">
      <c r="B281" s="56">
        <v>4</v>
      </c>
      <c r="C281" s="56" t="s">
        <v>122</v>
      </c>
      <c r="D281" s="56" t="s">
        <v>495</v>
      </c>
      <c r="E281" s="56" t="s">
        <v>510</v>
      </c>
      <c r="F281" s="56">
        <v>301</v>
      </c>
    </row>
    <row r="282" spans="2:6">
      <c r="B282" s="56">
        <v>4</v>
      </c>
      <c r="C282" s="56" t="s">
        <v>122</v>
      </c>
      <c r="D282" s="56" t="s">
        <v>495</v>
      </c>
      <c r="E282" s="56" t="s">
        <v>511</v>
      </c>
      <c r="F282" s="56">
        <v>302</v>
      </c>
    </row>
    <row r="283" spans="2:6">
      <c r="B283" s="56">
        <v>4</v>
      </c>
      <c r="C283" s="56" t="s">
        <v>122</v>
      </c>
      <c r="D283" s="56" t="s">
        <v>495</v>
      </c>
      <c r="E283" s="56" t="s">
        <v>512</v>
      </c>
      <c r="F283" s="56">
        <v>303</v>
      </c>
    </row>
    <row r="284" spans="2:6">
      <c r="B284" s="56">
        <v>4</v>
      </c>
      <c r="C284" s="56" t="s">
        <v>122</v>
      </c>
      <c r="D284" s="56" t="s">
        <v>495</v>
      </c>
      <c r="E284" s="56" t="s">
        <v>513</v>
      </c>
      <c r="F284" s="56">
        <v>304</v>
      </c>
    </row>
    <row r="285" spans="2:6">
      <c r="B285" s="56">
        <v>4</v>
      </c>
      <c r="C285" s="56" t="s">
        <v>122</v>
      </c>
      <c r="D285" s="56" t="s">
        <v>495</v>
      </c>
      <c r="E285" s="56" t="s">
        <v>514</v>
      </c>
      <c r="F285" s="56">
        <v>305</v>
      </c>
    </row>
    <row r="286" spans="2:6">
      <c r="B286" s="56">
        <v>4</v>
      </c>
      <c r="C286" s="56" t="s">
        <v>122</v>
      </c>
      <c r="D286" s="56" t="s">
        <v>495</v>
      </c>
      <c r="E286" s="56" t="s">
        <v>515</v>
      </c>
      <c r="F286" s="56">
        <v>306</v>
      </c>
    </row>
    <row r="287" spans="2:6">
      <c r="B287" s="56">
        <v>4</v>
      </c>
      <c r="C287" s="56" t="s">
        <v>122</v>
      </c>
      <c r="D287" s="56" t="s">
        <v>495</v>
      </c>
      <c r="E287" s="56" t="s">
        <v>516</v>
      </c>
      <c r="F287" s="56">
        <v>307</v>
      </c>
    </row>
    <row r="288" spans="2:6">
      <c r="B288" s="56">
        <v>4</v>
      </c>
      <c r="C288" s="56" t="s">
        <v>122</v>
      </c>
      <c r="D288" s="56" t="s">
        <v>495</v>
      </c>
      <c r="E288" s="56" t="s">
        <v>517</v>
      </c>
      <c r="F288" s="56">
        <v>308</v>
      </c>
    </row>
    <row r="289" spans="2:6">
      <c r="B289" s="56">
        <v>4</v>
      </c>
      <c r="C289" s="56" t="s">
        <v>122</v>
      </c>
      <c r="D289" s="56" t="s">
        <v>495</v>
      </c>
      <c r="E289" s="56" t="s">
        <v>518</v>
      </c>
      <c r="F289" s="56">
        <v>309</v>
      </c>
    </row>
    <row r="290" spans="2:6">
      <c r="B290" s="56">
        <v>4</v>
      </c>
      <c r="C290" s="56" t="s">
        <v>122</v>
      </c>
      <c r="D290" s="56" t="s">
        <v>495</v>
      </c>
      <c r="E290" s="56" t="s">
        <v>519</v>
      </c>
      <c r="F290" s="56">
        <v>310</v>
      </c>
    </row>
    <row r="291" spans="2:6">
      <c r="B291" s="56"/>
      <c r="C291" s="56"/>
      <c r="D291" s="56"/>
      <c r="E291" s="56"/>
      <c r="F291" s="56"/>
    </row>
    <row r="292" spans="2:6">
      <c r="B292" s="56"/>
      <c r="C292" s="56"/>
      <c r="D292" s="56"/>
      <c r="E292" s="56"/>
      <c r="F292" s="56"/>
    </row>
    <row r="293" spans="2:6">
      <c r="B293" s="56">
        <v>5</v>
      </c>
      <c r="C293" s="56" t="s">
        <v>133</v>
      </c>
      <c r="D293" s="56" t="s">
        <v>718</v>
      </c>
      <c r="E293" s="56" t="s">
        <v>719</v>
      </c>
      <c r="F293" s="56">
        <v>312</v>
      </c>
    </row>
    <row r="294" spans="2:6">
      <c r="B294" s="56">
        <v>5</v>
      </c>
      <c r="C294" s="56" t="s">
        <v>133</v>
      </c>
      <c r="D294" s="56" t="s">
        <v>718</v>
      </c>
      <c r="E294" s="56" t="s">
        <v>720</v>
      </c>
      <c r="F294" s="56">
        <v>313</v>
      </c>
    </row>
    <row r="295" spans="2:6">
      <c r="B295" s="56">
        <v>5</v>
      </c>
      <c r="C295" s="56" t="s">
        <v>133</v>
      </c>
      <c r="D295" s="56" t="s">
        <v>718</v>
      </c>
      <c r="E295" s="56" t="s">
        <v>721</v>
      </c>
      <c r="F295" s="56">
        <v>314</v>
      </c>
    </row>
    <row r="296" spans="2:6">
      <c r="B296" s="56">
        <v>5</v>
      </c>
      <c r="C296" s="56" t="s">
        <v>133</v>
      </c>
      <c r="D296" s="56" t="s">
        <v>718</v>
      </c>
      <c r="E296" s="56" t="s">
        <v>722</v>
      </c>
      <c r="F296" s="56">
        <v>315</v>
      </c>
    </row>
    <row r="297" spans="2:6">
      <c r="B297" s="56">
        <v>5</v>
      </c>
      <c r="C297" s="56" t="s">
        <v>133</v>
      </c>
      <c r="D297" s="56" t="s">
        <v>718</v>
      </c>
      <c r="E297" s="56" t="s">
        <v>723</v>
      </c>
      <c r="F297" s="56">
        <v>316</v>
      </c>
    </row>
    <row r="298" spans="2:6">
      <c r="B298" s="56">
        <v>5</v>
      </c>
      <c r="C298" s="56" t="s">
        <v>133</v>
      </c>
      <c r="D298" s="56" t="s">
        <v>718</v>
      </c>
      <c r="E298" s="56" t="s">
        <v>724</v>
      </c>
      <c r="F298" s="56">
        <v>317</v>
      </c>
    </row>
    <row r="299" spans="2:6">
      <c r="B299" s="56">
        <v>5</v>
      </c>
      <c r="C299" s="56" t="s">
        <v>133</v>
      </c>
      <c r="D299" s="56" t="s">
        <v>718</v>
      </c>
      <c r="E299" s="56" t="s">
        <v>725</v>
      </c>
      <c r="F299" s="56">
        <v>318</v>
      </c>
    </row>
    <row r="300" spans="2:6">
      <c r="B300" s="56">
        <v>5</v>
      </c>
      <c r="C300" s="56" t="s">
        <v>133</v>
      </c>
      <c r="D300" s="56" t="s">
        <v>718</v>
      </c>
      <c r="E300" s="56" t="s">
        <v>726</v>
      </c>
      <c r="F300" s="56">
        <v>319</v>
      </c>
    </row>
    <row r="301" spans="2:6">
      <c r="B301" s="56">
        <v>5</v>
      </c>
      <c r="C301" s="56" t="s">
        <v>133</v>
      </c>
      <c r="D301" s="56" t="s">
        <v>718</v>
      </c>
      <c r="E301" s="56" t="s">
        <v>727</v>
      </c>
      <c r="F301" s="56">
        <v>320</v>
      </c>
    </row>
    <row r="302" spans="2:6">
      <c r="B302" s="56">
        <v>5</v>
      </c>
      <c r="C302" s="56" t="s">
        <v>133</v>
      </c>
      <c r="D302" s="56" t="s">
        <v>718</v>
      </c>
      <c r="E302" s="56" t="s">
        <v>728</v>
      </c>
      <c r="F302" s="56">
        <v>321</v>
      </c>
    </row>
    <row r="303" spans="2:6">
      <c r="B303" s="56">
        <v>5</v>
      </c>
      <c r="C303" s="56" t="s">
        <v>133</v>
      </c>
      <c r="D303" s="56" t="s">
        <v>718</v>
      </c>
      <c r="E303" s="56" t="s">
        <v>729</v>
      </c>
      <c r="F303" s="56">
        <v>322</v>
      </c>
    </row>
    <row r="304" spans="2:6">
      <c r="B304" s="56">
        <v>5</v>
      </c>
      <c r="C304" s="56" t="s">
        <v>133</v>
      </c>
      <c r="D304" s="56" t="s">
        <v>718</v>
      </c>
      <c r="E304" s="56" t="s">
        <v>718</v>
      </c>
      <c r="F304" s="56">
        <v>323</v>
      </c>
    </row>
    <row r="305" spans="2:6">
      <c r="B305" s="56">
        <v>5</v>
      </c>
      <c r="C305" s="56" t="s">
        <v>133</v>
      </c>
      <c r="D305" s="56" t="s">
        <v>718</v>
      </c>
      <c r="E305" s="56" t="s">
        <v>730</v>
      </c>
      <c r="F305" s="56">
        <v>324</v>
      </c>
    </row>
    <row r="306" spans="2:6">
      <c r="B306" s="56">
        <v>5</v>
      </c>
      <c r="C306" s="56" t="s">
        <v>133</v>
      </c>
      <c r="D306" s="56" t="s">
        <v>718</v>
      </c>
      <c r="E306" s="56" t="s">
        <v>731</v>
      </c>
      <c r="F306" s="56">
        <v>325</v>
      </c>
    </row>
    <row r="307" spans="2:6">
      <c r="B307" s="56">
        <v>5</v>
      </c>
      <c r="C307" s="56" t="s">
        <v>133</v>
      </c>
      <c r="D307" s="56" t="s">
        <v>718</v>
      </c>
      <c r="E307" s="56" t="s">
        <v>732</v>
      </c>
      <c r="F307" s="56">
        <v>326</v>
      </c>
    </row>
    <row r="308" spans="2:6">
      <c r="B308" s="56"/>
      <c r="C308" s="56"/>
      <c r="D308" s="56"/>
      <c r="E308" s="56"/>
      <c r="F308" s="56"/>
    </row>
    <row r="309" spans="2:6">
      <c r="B309" s="56"/>
      <c r="C309" s="56"/>
      <c r="D309" s="56"/>
      <c r="E309" s="56"/>
      <c r="F309" s="56"/>
    </row>
    <row r="310" spans="2:6">
      <c r="B310" s="56">
        <v>6</v>
      </c>
      <c r="C310" s="56" t="s">
        <v>133</v>
      </c>
      <c r="D310" s="56" t="s">
        <v>733</v>
      </c>
      <c r="E310" s="56" t="s">
        <v>734</v>
      </c>
      <c r="F310" s="56">
        <v>328</v>
      </c>
    </row>
    <row r="311" spans="2:6">
      <c r="B311" s="56">
        <v>6</v>
      </c>
      <c r="C311" s="56" t="s">
        <v>133</v>
      </c>
      <c r="D311" s="56" t="s">
        <v>733</v>
      </c>
      <c r="E311" s="56" t="s">
        <v>735</v>
      </c>
      <c r="F311" s="56">
        <v>329</v>
      </c>
    </row>
    <row r="312" spans="2:6">
      <c r="B312" s="56">
        <v>6</v>
      </c>
      <c r="C312" s="56" t="s">
        <v>133</v>
      </c>
      <c r="D312" s="56" t="s">
        <v>733</v>
      </c>
      <c r="E312" s="56" t="s">
        <v>736</v>
      </c>
      <c r="F312" s="56">
        <v>330</v>
      </c>
    </row>
    <row r="313" spans="2:6">
      <c r="B313" s="56">
        <v>6</v>
      </c>
      <c r="C313" s="56" t="s">
        <v>133</v>
      </c>
      <c r="D313" s="56" t="s">
        <v>733</v>
      </c>
      <c r="E313" s="56" t="s">
        <v>737</v>
      </c>
      <c r="F313" s="56">
        <v>331</v>
      </c>
    </row>
    <row r="314" spans="2:6">
      <c r="B314" s="56">
        <v>6</v>
      </c>
      <c r="C314" s="56" t="s">
        <v>133</v>
      </c>
      <c r="D314" s="56" t="s">
        <v>733</v>
      </c>
      <c r="E314" s="56" t="s">
        <v>738</v>
      </c>
      <c r="F314" s="56">
        <v>332</v>
      </c>
    </row>
    <row r="315" spans="2:6">
      <c r="B315" s="56">
        <v>6</v>
      </c>
      <c r="C315" s="56" t="s">
        <v>133</v>
      </c>
      <c r="D315" s="56" t="s">
        <v>733</v>
      </c>
      <c r="E315" s="56" t="s">
        <v>739</v>
      </c>
      <c r="F315" s="56">
        <v>333</v>
      </c>
    </row>
    <row r="316" spans="2:6">
      <c r="B316" s="56">
        <v>6</v>
      </c>
      <c r="C316" s="56" t="s">
        <v>133</v>
      </c>
      <c r="D316" s="56" t="s">
        <v>733</v>
      </c>
      <c r="E316" s="56" t="s">
        <v>740</v>
      </c>
      <c r="F316" s="56">
        <v>334</v>
      </c>
    </row>
    <row r="317" spans="2:6">
      <c r="B317" s="56">
        <v>6</v>
      </c>
      <c r="C317" s="56" t="s">
        <v>133</v>
      </c>
      <c r="D317" s="56" t="s">
        <v>733</v>
      </c>
      <c r="E317" s="56" t="s">
        <v>741</v>
      </c>
      <c r="F317" s="56">
        <v>335</v>
      </c>
    </row>
    <row r="318" spans="2:6">
      <c r="B318" s="56">
        <v>6</v>
      </c>
      <c r="C318" s="56" t="s">
        <v>133</v>
      </c>
      <c r="D318" s="56" t="s">
        <v>733</v>
      </c>
      <c r="E318" s="56" t="s">
        <v>742</v>
      </c>
      <c r="F318" s="56">
        <v>336</v>
      </c>
    </row>
    <row r="319" spans="2:6">
      <c r="B319" s="56">
        <v>6</v>
      </c>
      <c r="C319" s="56" t="s">
        <v>133</v>
      </c>
      <c r="D319" s="56" t="s">
        <v>733</v>
      </c>
      <c r="E319" s="56" t="s">
        <v>743</v>
      </c>
      <c r="F319" s="56">
        <v>337</v>
      </c>
    </row>
    <row r="320" spans="2:6">
      <c r="B320" s="56">
        <v>6</v>
      </c>
      <c r="C320" s="56" t="s">
        <v>133</v>
      </c>
      <c r="D320" s="56" t="s">
        <v>733</v>
      </c>
      <c r="E320" s="56" t="s">
        <v>744</v>
      </c>
      <c r="F320" s="56">
        <v>338</v>
      </c>
    </row>
    <row r="321" spans="2:6">
      <c r="B321" s="56">
        <v>6</v>
      </c>
      <c r="C321" s="56" t="s">
        <v>133</v>
      </c>
      <c r="D321" s="56" t="s">
        <v>733</v>
      </c>
      <c r="E321" s="56" t="s">
        <v>745</v>
      </c>
      <c r="F321" s="56">
        <v>339</v>
      </c>
    </row>
    <row r="322" spans="2:6">
      <c r="B322" s="56">
        <v>6</v>
      </c>
      <c r="C322" s="56" t="s">
        <v>133</v>
      </c>
      <c r="D322" s="56" t="s">
        <v>733</v>
      </c>
      <c r="E322" s="56" t="s">
        <v>746</v>
      </c>
      <c r="F322" s="56">
        <v>340</v>
      </c>
    </row>
    <row r="323" spans="2:6">
      <c r="B323" s="56">
        <v>6</v>
      </c>
      <c r="C323" s="56" t="s">
        <v>133</v>
      </c>
      <c r="D323" s="56" t="s">
        <v>733</v>
      </c>
      <c r="E323" s="56" t="s">
        <v>747</v>
      </c>
      <c r="F323" s="56">
        <v>341</v>
      </c>
    </row>
    <row r="324" spans="2:6">
      <c r="B324" s="56">
        <v>6</v>
      </c>
      <c r="C324" s="56" t="s">
        <v>133</v>
      </c>
      <c r="D324" s="56" t="s">
        <v>733</v>
      </c>
      <c r="E324" s="56" t="s">
        <v>748</v>
      </c>
      <c r="F324" s="56">
        <v>342</v>
      </c>
    </row>
    <row r="325" spans="2:6">
      <c r="B325" s="56">
        <v>6</v>
      </c>
      <c r="C325" s="56" t="s">
        <v>133</v>
      </c>
      <c r="D325" s="56" t="s">
        <v>733</v>
      </c>
      <c r="E325" s="56" t="s">
        <v>749</v>
      </c>
      <c r="F325" s="56">
        <v>343</v>
      </c>
    </row>
    <row r="326" spans="2:6">
      <c r="B326" s="56">
        <v>6</v>
      </c>
      <c r="C326" s="56" t="s">
        <v>133</v>
      </c>
      <c r="D326" s="56" t="s">
        <v>733</v>
      </c>
      <c r="E326" s="56" t="s">
        <v>750</v>
      </c>
      <c r="F326" s="56">
        <v>344</v>
      </c>
    </row>
    <row r="327" spans="2:6">
      <c r="B327" s="56">
        <v>6</v>
      </c>
      <c r="C327" s="56" t="s">
        <v>133</v>
      </c>
      <c r="D327" s="56" t="s">
        <v>733</v>
      </c>
      <c r="E327" s="56" t="s">
        <v>751</v>
      </c>
      <c r="F327" s="56">
        <v>345</v>
      </c>
    </row>
    <row r="328" spans="2:6">
      <c r="B328" s="56">
        <v>6</v>
      </c>
      <c r="C328" s="56" t="s">
        <v>133</v>
      </c>
      <c r="D328" s="56" t="s">
        <v>733</v>
      </c>
      <c r="E328" s="56" t="s">
        <v>752</v>
      </c>
      <c r="F328" s="56">
        <v>346</v>
      </c>
    </row>
    <row r="329" spans="2:6">
      <c r="B329" s="56">
        <v>6</v>
      </c>
      <c r="C329" s="56" t="s">
        <v>133</v>
      </c>
      <c r="D329" s="56" t="s">
        <v>733</v>
      </c>
      <c r="E329" s="56" t="s">
        <v>753</v>
      </c>
      <c r="F329" s="56">
        <v>347</v>
      </c>
    </row>
    <row r="330" spans="2:6">
      <c r="B330" s="56">
        <v>6</v>
      </c>
      <c r="C330" s="56" t="s">
        <v>133</v>
      </c>
      <c r="D330" s="56" t="s">
        <v>733</v>
      </c>
      <c r="E330" s="56" t="s">
        <v>754</v>
      </c>
      <c r="F330" s="56">
        <v>348</v>
      </c>
    </row>
    <row r="331" spans="2:6">
      <c r="B331" s="56">
        <v>6</v>
      </c>
      <c r="C331" s="56" t="s">
        <v>133</v>
      </c>
      <c r="D331" s="56" t="s">
        <v>733</v>
      </c>
      <c r="E331" s="56" t="s">
        <v>755</v>
      </c>
      <c r="F331" s="56">
        <v>349</v>
      </c>
    </row>
    <row r="332" spans="2:6">
      <c r="B332" s="56">
        <v>6</v>
      </c>
      <c r="C332" s="56" t="s">
        <v>133</v>
      </c>
      <c r="D332" s="56" t="s">
        <v>733</v>
      </c>
      <c r="E332" s="56" t="s">
        <v>756</v>
      </c>
      <c r="F332" s="56">
        <v>350</v>
      </c>
    </row>
    <row r="333" spans="2:6">
      <c r="B333" s="56">
        <v>6</v>
      </c>
      <c r="C333" s="56" t="s">
        <v>133</v>
      </c>
      <c r="D333" s="56" t="s">
        <v>733</v>
      </c>
      <c r="E333" s="56" t="s">
        <v>757</v>
      </c>
      <c r="F333" s="56">
        <v>351</v>
      </c>
    </row>
    <row r="334" spans="2:6">
      <c r="B334" s="56">
        <v>6</v>
      </c>
      <c r="C334" s="56" t="s">
        <v>133</v>
      </c>
      <c r="D334" s="56" t="s">
        <v>733</v>
      </c>
      <c r="E334" s="56" t="s">
        <v>758</v>
      </c>
      <c r="F334" s="56">
        <v>352</v>
      </c>
    </row>
    <row r="335" spans="2:6">
      <c r="B335" s="56">
        <v>6</v>
      </c>
      <c r="C335" s="56" t="s">
        <v>133</v>
      </c>
      <c r="D335" s="56" t="s">
        <v>733</v>
      </c>
      <c r="E335" s="56" t="s">
        <v>759</v>
      </c>
      <c r="F335" s="56">
        <v>353</v>
      </c>
    </row>
    <row r="336" spans="2:6">
      <c r="B336" s="56">
        <v>6</v>
      </c>
      <c r="C336" s="56" t="s">
        <v>133</v>
      </c>
      <c r="D336" s="56" t="s">
        <v>733</v>
      </c>
      <c r="E336" s="56" t="s">
        <v>760</v>
      </c>
      <c r="F336" s="56">
        <v>354</v>
      </c>
    </row>
    <row r="337" spans="2:6">
      <c r="B337" s="56">
        <v>6</v>
      </c>
      <c r="C337" s="56" t="s">
        <v>133</v>
      </c>
      <c r="D337" s="56" t="s">
        <v>733</v>
      </c>
      <c r="E337" s="56" t="s">
        <v>1105</v>
      </c>
      <c r="F337" s="56">
        <v>355</v>
      </c>
    </row>
    <row r="338" spans="2:6">
      <c r="B338" s="56"/>
      <c r="C338" s="56"/>
      <c r="D338" s="56"/>
      <c r="E338" s="56"/>
      <c r="F338" s="56"/>
    </row>
    <row r="339" spans="2:6">
      <c r="B339" s="56"/>
      <c r="C339" s="56"/>
      <c r="D339" s="56"/>
      <c r="E339" s="56"/>
      <c r="F339" s="56"/>
    </row>
    <row r="340" spans="2:6">
      <c r="B340" s="56">
        <v>7</v>
      </c>
      <c r="C340" s="56" t="s">
        <v>133</v>
      </c>
      <c r="D340" s="56" t="s">
        <v>1277</v>
      </c>
      <c r="E340" s="56" t="s">
        <v>650</v>
      </c>
      <c r="F340" s="56">
        <v>357</v>
      </c>
    </row>
    <row r="341" spans="2:6">
      <c r="B341" s="56">
        <v>7</v>
      </c>
      <c r="C341" s="56" t="s">
        <v>133</v>
      </c>
      <c r="D341" s="56" t="s">
        <v>1277</v>
      </c>
      <c r="E341" s="56" t="s">
        <v>651</v>
      </c>
      <c r="F341" s="56">
        <v>358</v>
      </c>
    </row>
    <row r="342" spans="2:6">
      <c r="B342" s="56">
        <v>7</v>
      </c>
      <c r="C342" s="56" t="s">
        <v>133</v>
      </c>
      <c r="D342" s="56" t="s">
        <v>1278</v>
      </c>
      <c r="E342" s="56" t="s">
        <v>652</v>
      </c>
      <c r="F342" s="56">
        <v>359</v>
      </c>
    </row>
    <row r="343" spans="2:6">
      <c r="B343" s="56">
        <v>7</v>
      </c>
      <c r="C343" s="56" t="s">
        <v>133</v>
      </c>
      <c r="D343" s="56" t="s">
        <v>1278</v>
      </c>
      <c r="E343" s="56" t="s">
        <v>653</v>
      </c>
      <c r="F343" s="56">
        <v>360</v>
      </c>
    </row>
    <row r="344" spans="2:6">
      <c r="B344" s="56">
        <v>7</v>
      </c>
      <c r="C344" s="56" t="s">
        <v>133</v>
      </c>
      <c r="D344" s="56" t="s">
        <v>1278</v>
      </c>
      <c r="E344" s="56" t="s">
        <v>654</v>
      </c>
      <c r="F344" s="56">
        <v>361</v>
      </c>
    </row>
    <row r="345" spans="2:6">
      <c r="B345" s="56">
        <v>7</v>
      </c>
      <c r="C345" s="56" t="s">
        <v>133</v>
      </c>
      <c r="D345" s="56" t="s">
        <v>1278</v>
      </c>
      <c r="E345" s="56" t="s">
        <v>655</v>
      </c>
      <c r="F345" s="56">
        <v>362</v>
      </c>
    </row>
    <row r="346" spans="2:6">
      <c r="B346" s="56">
        <v>7</v>
      </c>
      <c r="C346" s="56" t="s">
        <v>133</v>
      </c>
      <c r="D346" s="56" t="s">
        <v>1278</v>
      </c>
      <c r="E346" s="56" t="s">
        <v>656</v>
      </c>
      <c r="F346" s="56">
        <v>363</v>
      </c>
    </row>
    <row r="347" spans="2:6">
      <c r="B347" s="56">
        <v>7</v>
      </c>
      <c r="C347" s="56" t="s">
        <v>133</v>
      </c>
      <c r="D347" s="56" t="s">
        <v>1278</v>
      </c>
      <c r="E347" s="56" t="s">
        <v>657</v>
      </c>
      <c r="F347" s="56">
        <v>364</v>
      </c>
    </row>
    <row r="348" spans="2:6">
      <c r="B348" s="56">
        <v>7</v>
      </c>
      <c r="C348" s="56" t="s">
        <v>133</v>
      </c>
      <c r="D348" s="56" t="s">
        <v>1278</v>
      </c>
      <c r="E348" s="56" t="s">
        <v>658</v>
      </c>
      <c r="F348" s="56">
        <v>365</v>
      </c>
    </row>
    <row r="349" spans="2:6">
      <c r="B349" s="56">
        <v>7</v>
      </c>
      <c r="C349" s="56" t="s">
        <v>133</v>
      </c>
      <c r="D349" s="56" t="s">
        <v>1278</v>
      </c>
      <c r="E349" s="56" t="s">
        <v>659</v>
      </c>
      <c r="F349" s="56">
        <v>366</v>
      </c>
    </row>
    <row r="350" spans="2:6">
      <c r="B350" s="56">
        <v>7</v>
      </c>
      <c r="C350" s="56" t="s">
        <v>133</v>
      </c>
      <c r="D350" s="56" t="s">
        <v>1278</v>
      </c>
      <c r="E350" s="56" t="s">
        <v>1020</v>
      </c>
      <c r="F350" s="56">
        <v>367</v>
      </c>
    </row>
    <row r="351" spans="2:6">
      <c r="B351" s="56">
        <v>7</v>
      </c>
      <c r="C351" s="56" t="s">
        <v>133</v>
      </c>
      <c r="D351" s="56" t="s">
        <v>1279</v>
      </c>
      <c r="E351" s="56" t="s">
        <v>660</v>
      </c>
      <c r="F351" s="56">
        <v>368</v>
      </c>
    </row>
    <row r="352" spans="2:6">
      <c r="B352" s="56">
        <v>7</v>
      </c>
      <c r="C352" s="56" t="s">
        <v>133</v>
      </c>
      <c r="D352" s="56" t="s">
        <v>1278</v>
      </c>
      <c r="E352" s="56" t="s">
        <v>661</v>
      </c>
      <c r="F352" s="56">
        <v>369</v>
      </c>
    </row>
    <row r="353" spans="2:6">
      <c r="B353" s="56">
        <v>7</v>
      </c>
      <c r="C353" s="56" t="s">
        <v>133</v>
      </c>
      <c r="D353" s="56" t="s">
        <v>1278</v>
      </c>
      <c r="E353" s="56" t="s">
        <v>662</v>
      </c>
      <c r="F353" s="56">
        <v>370</v>
      </c>
    </row>
    <row r="354" spans="2:6">
      <c r="B354" s="56">
        <v>7</v>
      </c>
      <c r="C354" s="56" t="s">
        <v>133</v>
      </c>
      <c r="D354" s="56" t="s">
        <v>1278</v>
      </c>
      <c r="E354" s="56" t="s">
        <v>663</v>
      </c>
      <c r="F354" s="56">
        <v>371</v>
      </c>
    </row>
    <row r="355" spans="2:6">
      <c r="B355" s="56">
        <v>7</v>
      </c>
      <c r="C355" s="56" t="s">
        <v>133</v>
      </c>
      <c r="D355" s="56" t="s">
        <v>1278</v>
      </c>
      <c r="E355" s="56" t="s">
        <v>664</v>
      </c>
      <c r="F355" s="56">
        <v>372</v>
      </c>
    </row>
    <row r="356" spans="2:6">
      <c r="B356" s="56">
        <v>7</v>
      </c>
      <c r="C356" s="56" t="s">
        <v>133</v>
      </c>
      <c r="D356" s="56" t="s">
        <v>1278</v>
      </c>
      <c r="E356" s="56" t="s">
        <v>665</v>
      </c>
      <c r="F356" s="56">
        <v>373</v>
      </c>
    </row>
    <row r="357" spans="2:6">
      <c r="B357" s="56">
        <v>7</v>
      </c>
      <c r="C357" s="56" t="s">
        <v>133</v>
      </c>
      <c r="D357" s="56" t="s">
        <v>1278</v>
      </c>
      <c r="E357" s="56" t="s">
        <v>666</v>
      </c>
      <c r="F357" s="56">
        <v>374</v>
      </c>
    </row>
    <row r="358" spans="2:6">
      <c r="B358" s="56">
        <v>7</v>
      </c>
      <c r="C358" s="56" t="s">
        <v>133</v>
      </c>
      <c r="D358" s="56" t="s">
        <v>1278</v>
      </c>
      <c r="E358" s="56" t="s">
        <v>667</v>
      </c>
      <c r="F358" s="56">
        <v>375</v>
      </c>
    </row>
    <row r="359" spans="2:6">
      <c r="B359" s="56">
        <v>7</v>
      </c>
      <c r="C359" s="56" t="s">
        <v>133</v>
      </c>
      <c r="D359" s="56" t="s">
        <v>1278</v>
      </c>
      <c r="E359" s="56" t="s">
        <v>668</v>
      </c>
      <c r="F359" s="56">
        <v>376</v>
      </c>
    </row>
    <row r="360" spans="2:6">
      <c r="B360" s="56">
        <v>7</v>
      </c>
      <c r="C360" s="56" t="s">
        <v>133</v>
      </c>
      <c r="D360" s="56" t="s">
        <v>1278</v>
      </c>
      <c r="E360" s="56" t="s">
        <v>669</v>
      </c>
      <c r="F360" s="56">
        <v>377</v>
      </c>
    </row>
    <row r="361" spans="2:6">
      <c r="B361" s="56">
        <v>7</v>
      </c>
      <c r="C361" s="56" t="s">
        <v>133</v>
      </c>
      <c r="D361" s="56" t="s">
        <v>1277</v>
      </c>
      <c r="E361" s="56" t="s">
        <v>670</v>
      </c>
      <c r="F361" s="56">
        <v>378</v>
      </c>
    </row>
    <row r="362" spans="2:6">
      <c r="B362" s="56">
        <v>7</v>
      </c>
      <c r="C362" s="56" t="s">
        <v>133</v>
      </c>
      <c r="D362" s="56" t="s">
        <v>1278</v>
      </c>
      <c r="E362" s="56" t="s">
        <v>671</v>
      </c>
      <c r="F362" s="56">
        <v>379</v>
      </c>
    </row>
    <row r="363" spans="2:6">
      <c r="B363" s="56">
        <v>7</v>
      </c>
      <c r="C363" s="56" t="s">
        <v>133</v>
      </c>
      <c r="D363" s="56" t="s">
        <v>1278</v>
      </c>
      <c r="E363" s="56" t="s">
        <v>672</v>
      </c>
      <c r="F363" s="56">
        <v>380</v>
      </c>
    </row>
    <row r="364" spans="2:6">
      <c r="B364" s="56">
        <v>7</v>
      </c>
      <c r="C364" s="56" t="s">
        <v>133</v>
      </c>
      <c r="D364" s="56" t="s">
        <v>1278</v>
      </c>
      <c r="E364" s="56" t="s">
        <v>673</v>
      </c>
      <c r="F364" s="56">
        <v>381</v>
      </c>
    </row>
    <row r="365" spans="2:6">
      <c r="B365" s="56">
        <v>7</v>
      </c>
      <c r="C365" s="56" t="s">
        <v>133</v>
      </c>
      <c r="D365" s="56" t="s">
        <v>1278</v>
      </c>
      <c r="E365" s="56" t="s">
        <v>674</v>
      </c>
      <c r="F365" s="56">
        <v>382</v>
      </c>
    </row>
    <row r="366" spans="2:6">
      <c r="B366" s="56">
        <v>7</v>
      </c>
      <c r="C366" s="56" t="s">
        <v>133</v>
      </c>
      <c r="D366" s="56" t="s">
        <v>1278</v>
      </c>
      <c r="E366" s="56" t="s">
        <v>675</v>
      </c>
      <c r="F366" s="56">
        <v>383</v>
      </c>
    </row>
    <row r="367" spans="2:6">
      <c r="B367" s="56">
        <v>7</v>
      </c>
      <c r="C367" s="56" t="s">
        <v>133</v>
      </c>
      <c r="D367" s="56" t="s">
        <v>1278</v>
      </c>
      <c r="E367" s="56" t="s">
        <v>676</v>
      </c>
      <c r="F367" s="56">
        <v>384</v>
      </c>
    </row>
    <row r="368" spans="2:6">
      <c r="B368" s="56">
        <v>7</v>
      </c>
      <c r="C368" s="56" t="s">
        <v>133</v>
      </c>
      <c r="D368" s="56" t="s">
        <v>1278</v>
      </c>
      <c r="E368" s="56" t="s">
        <v>677</v>
      </c>
      <c r="F368" s="56">
        <v>385</v>
      </c>
    </row>
    <row r="369" spans="2:6">
      <c r="B369" s="56">
        <v>7</v>
      </c>
      <c r="C369" s="56" t="s">
        <v>133</v>
      </c>
      <c r="D369" s="56" t="s">
        <v>1278</v>
      </c>
      <c r="E369" s="56" t="s">
        <v>1106</v>
      </c>
      <c r="F369" s="56">
        <v>386</v>
      </c>
    </row>
    <row r="370" spans="2:6">
      <c r="B370" s="56"/>
      <c r="C370" s="56"/>
      <c r="D370" s="56"/>
      <c r="E370" s="56"/>
      <c r="F370" s="56"/>
    </row>
    <row r="371" spans="2:6">
      <c r="B371" s="56"/>
      <c r="C371" s="56"/>
      <c r="D371" s="56"/>
      <c r="E371" s="56"/>
      <c r="F371" s="56"/>
    </row>
    <row r="372" spans="2:6">
      <c r="B372" s="56">
        <v>8</v>
      </c>
      <c r="C372" s="56" t="s">
        <v>133</v>
      </c>
      <c r="D372" s="56" t="s">
        <v>1012</v>
      </c>
      <c r="E372" s="56" t="s">
        <v>678</v>
      </c>
      <c r="F372" s="56">
        <v>388</v>
      </c>
    </row>
    <row r="373" spans="2:6">
      <c r="B373" s="56">
        <v>8</v>
      </c>
      <c r="C373" s="56" t="s">
        <v>133</v>
      </c>
      <c r="D373" s="56" t="s">
        <v>1012</v>
      </c>
      <c r="E373" s="56" t="s">
        <v>679</v>
      </c>
      <c r="F373" s="56">
        <v>389</v>
      </c>
    </row>
    <row r="374" spans="2:6">
      <c r="B374" s="56">
        <v>8</v>
      </c>
      <c r="C374" s="56" t="s">
        <v>133</v>
      </c>
      <c r="D374" s="56" t="s">
        <v>1012</v>
      </c>
      <c r="E374" s="56" t="s">
        <v>680</v>
      </c>
      <c r="F374" s="56">
        <v>390</v>
      </c>
    </row>
    <row r="375" spans="2:6">
      <c r="B375" s="56">
        <v>8</v>
      </c>
      <c r="C375" s="56" t="s">
        <v>133</v>
      </c>
      <c r="D375" s="56" t="s">
        <v>1012</v>
      </c>
      <c r="E375" s="56" t="s">
        <v>681</v>
      </c>
      <c r="F375" s="56">
        <v>391</v>
      </c>
    </row>
    <row r="376" spans="2:6">
      <c r="B376" s="56">
        <v>8</v>
      </c>
      <c r="C376" s="56" t="s">
        <v>133</v>
      </c>
      <c r="D376" s="56" t="s">
        <v>1012</v>
      </c>
      <c r="E376" s="56" t="s">
        <v>682</v>
      </c>
      <c r="F376" s="56">
        <v>392</v>
      </c>
    </row>
    <row r="377" spans="2:6">
      <c r="B377" s="56">
        <v>8</v>
      </c>
      <c r="C377" s="56" t="s">
        <v>133</v>
      </c>
      <c r="D377" s="56" t="s">
        <v>1012</v>
      </c>
      <c r="E377" s="56" t="s">
        <v>683</v>
      </c>
      <c r="F377" s="56">
        <v>393</v>
      </c>
    </row>
    <row r="378" spans="2:6">
      <c r="B378" s="56">
        <v>8</v>
      </c>
      <c r="C378" s="56" t="s">
        <v>133</v>
      </c>
      <c r="D378" s="56" t="s">
        <v>1012</v>
      </c>
      <c r="E378" s="56" t="s">
        <v>684</v>
      </c>
      <c r="F378" s="56">
        <v>394</v>
      </c>
    </row>
    <row r="379" spans="2:6">
      <c r="B379" s="56">
        <v>8</v>
      </c>
      <c r="C379" s="56" t="s">
        <v>133</v>
      </c>
      <c r="D379" s="56" t="s">
        <v>1012</v>
      </c>
      <c r="E379" s="56" t="s">
        <v>685</v>
      </c>
      <c r="F379" s="56">
        <v>395</v>
      </c>
    </row>
    <row r="380" spans="2:6">
      <c r="B380" s="56">
        <v>8</v>
      </c>
      <c r="C380" s="56" t="s">
        <v>133</v>
      </c>
      <c r="D380" s="56" t="s">
        <v>1012</v>
      </c>
      <c r="E380" s="56" t="s">
        <v>686</v>
      </c>
      <c r="F380" s="56">
        <v>396</v>
      </c>
    </row>
    <row r="381" spans="2:6">
      <c r="B381" s="56">
        <v>8</v>
      </c>
      <c r="C381" s="56" t="s">
        <v>133</v>
      </c>
      <c r="D381" s="56" t="s">
        <v>1012</v>
      </c>
      <c r="E381" s="56" t="s">
        <v>687</v>
      </c>
      <c r="F381" s="56">
        <v>397</v>
      </c>
    </row>
    <row r="382" spans="2:6">
      <c r="B382" s="56">
        <v>8</v>
      </c>
      <c r="C382" s="56" t="s">
        <v>133</v>
      </c>
      <c r="D382" s="56" t="s">
        <v>1012</v>
      </c>
      <c r="E382" s="56" t="s">
        <v>707</v>
      </c>
      <c r="F382" s="56">
        <v>398</v>
      </c>
    </row>
    <row r="383" spans="2:6">
      <c r="B383" s="56">
        <v>8</v>
      </c>
      <c r="C383" s="56" t="s">
        <v>133</v>
      </c>
      <c r="D383" s="56" t="s">
        <v>1012</v>
      </c>
      <c r="E383" s="56" t="s">
        <v>708</v>
      </c>
      <c r="F383" s="56">
        <v>399</v>
      </c>
    </row>
    <row r="384" spans="2:6">
      <c r="B384" s="56">
        <v>8</v>
      </c>
      <c r="C384" s="56" t="s">
        <v>133</v>
      </c>
      <c r="D384" s="56" t="s">
        <v>1012</v>
      </c>
      <c r="E384" s="56" t="s">
        <v>709</v>
      </c>
      <c r="F384" s="56">
        <v>400</v>
      </c>
    </row>
    <row r="385" spans="2:6">
      <c r="B385" s="56">
        <v>8</v>
      </c>
      <c r="C385" s="56" t="s">
        <v>133</v>
      </c>
      <c r="D385" s="56" t="s">
        <v>1012</v>
      </c>
      <c r="E385" s="56" t="s">
        <v>710</v>
      </c>
      <c r="F385" s="56">
        <v>401</v>
      </c>
    </row>
    <row r="386" spans="2:6">
      <c r="B386" s="56">
        <v>8</v>
      </c>
      <c r="C386" s="56" t="s">
        <v>133</v>
      </c>
      <c r="D386" s="56" t="s">
        <v>1012</v>
      </c>
      <c r="E386" s="56" t="s">
        <v>711</v>
      </c>
      <c r="F386" s="56">
        <v>402</v>
      </c>
    </row>
    <row r="387" spans="2:6">
      <c r="B387" s="56">
        <v>8</v>
      </c>
      <c r="C387" s="56" t="s">
        <v>133</v>
      </c>
      <c r="D387" s="56" t="s">
        <v>1012</v>
      </c>
      <c r="E387" s="56" t="s">
        <v>712</v>
      </c>
      <c r="F387" s="56">
        <v>403</v>
      </c>
    </row>
    <row r="388" spans="2:6">
      <c r="B388" s="56">
        <v>8</v>
      </c>
      <c r="C388" s="56" t="s">
        <v>133</v>
      </c>
      <c r="D388" s="56" t="s">
        <v>1012</v>
      </c>
      <c r="E388" s="56" t="s">
        <v>713</v>
      </c>
      <c r="F388" s="56">
        <v>404</v>
      </c>
    </row>
    <row r="389" spans="2:6">
      <c r="B389" s="56">
        <v>8</v>
      </c>
      <c r="C389" s="56" t="s">
        <v>133</v>
      </c>
      <c r="D389" s="56" t="s">
        <v>1012</v>
      </c>
      <c r="E389" s="56" t="s">
        <v>714</v>
      </c>
      <c r="F389" s="56">
        <v>405</v>
      </c>
    </row>
    <row r="390" spans="2:6">
      <c r="B390" s="56">
        <v>8</v>
      </c>
      <c r="C390" s="56" t="s">
        <v>133</v>
      </c>
      <c r="D390" s="56" t="s">
        <v>1012</v>
      </c>
      <c r="E390" s="56" t="s">
        <v>715</v>
      </c>
      <c r="F390" s="56">
        <v>406</v>
      </c>
    </row>
    <row r="391" spans="2:6">
      <c r="B391" s="56">
        <v>8</v>
      </c>
      <c r="C391" s="56" t="s">
        <v>133</v>
      </c>
      <c r="D391" s="56" t="s">
        <v>1012</v>
      </c>
      <c r="E391" s="56" t="s">
        <v>716</v>
      </c>
      <c r="F391" s="56">
        <v>407</v>
      </c>
    </row>
    <row r="392" spans="2:6">
      <c r="B392" s="56">
        <v>8</v>
      </c>
      <c r="C392" s="56" t="s">
        <v>133</v>
      </c>
      <c r="D392" s="56" t="s">
        <v>1012</v>
      </c>
      <c r="E392" s="56" t="s">
        <v>717</v>
      </c>
      <c r="F392" s="56">
        <v>408</v>
      </c>
    </row>
    <row r="393" spans="2:6">
      <c r="B393" s="56">
        <v>8</v>
      </c>
      <c r="C393" s="56" t="s">
        <v>133</v>
      </c>
      <c r="D393" s="56" t="s">
        <v>1012</v>
      </c>
      <c r="E393" s="56" t="s">
        <v>1280</v>
      </c>
      <c r="F393" s="56">
        <v>409</v>
      </c>
    </row>
    <row r="394" spans="2:6">
      <c r="B394" s="56">
        <v>8</v>
      </c>
      <c r="C394" s="56" t="s">
        <v>133</v>
      </c>
      <c r="D394" s="56" t="s">
        <v>1012</v>
      </c>
      <c r="E394" s="56" t="s">
        <v>1191</v>
      </c>
      <c r="F394" s="56">
        <v>410</v>
      </c>
    </row>
    <row r="395" spans="2:6">
      <c r="B395" s="56"/>
      <c r="C395" s="56"/>
      <c r="D395" s="56"/>
      <c r="E395" s="56"/>
      <c r="F395" s="56"/>
    </row>
    <row r="396" spans="2:6">
      <c r="B396" s="56"/>
      <c r="C396" s="56"/>
      <c r="D396" s="56"/>
      <c r="E396" s="56"/>
      <c r="F396" s="56"/>
    </row>
    <row r="397" spans="2:6">
      <c r="B397" s="56">
        <v>9</v>
      </c>
      <c r="C397" s="56" t="s">
        <v>133</v>
      </c>
      <c r="D397" s="56" t="s">
        <v>1013</v>
      </c>
      <c r="E397" s="56" t="s">
        <v>689</v>
      </c>
      <c r="F397" s="56">
        <v>412</v>
      </c>
    </row>
    <row r="398" spans="2:6">
      <c r="B398" s="56">
        <v>9</v>
      </c>
      <c r="C398" s="56" t="s">
        <v>133</v>
      </c>
      <c r="D398" s="56" t="s">
        <v>1013</v>
      </c>
      <c r="E398" s="56" t="s">
        <v>690</v>
      </c>
      <c r="F398" s="56">
        <v>413</v>
      </c>
    </row>
    <row r="399" spans="2:6">
      <c r="B399" s="56">
        <v>9</v>
      </c>
      <c r="C399" s="56" t="s">
        <v>133</v>
      </c>
      <c r="D399" s="56" t="s">
        <v>1013</v>
      </c>
      <c r="E399" s="56" t="s">
        <v>688</v>
      </c>
      <c r="F399" s="56">
        <v>414</v>
      </c>
    </row>
    <row r="400" spans="2:6">
      <c r="B400" s="56">
        <v>9</v>
      </c>
      <c r="C400" s="56" t="s">
        <v>133</v>
      </c>
      <c r="D400" s="56" t="s">
        <v>1013</v>
      </c>
      <c r="E400" s="56" t="s">
        <v>691</v>
      </c>
      <c r="F400" s="56">
        <v>415</v>
      </c>
    </row>
    <row r="401" spans="2:6">
      <c r="B401" s="56">
        <v>9</v>
      </c>
      <c r="C401" s="56" t="s">
        <v>133</v>
      </c>
      <c r="D401" s="56" t="s">
        <v>1013</v>
      </c>
      <c r="E401" s="56" t="s">
        <v>692</v>
      </c>
      <c r="F401" s="56">
        <v>416</v>
      </c>
    </row>
    <row r="402" spans="2:6">
      <c r="B402" s="56">
        <v>9</v>
      </c>
      <c r="C402" s="56" t="s">
        <v>133</v>
      </c>
      <c r="D402" s="56" t="s">
        <v>1013</v>
      </c>
      <c r="E402" s="56" t="s">
        <v>693</v>
      </c>
      <c r="F402" s="56">
        <v>417</v>
      </c>
    </row>
    <row r="403" spans="2:6">
      <c r="B403" s="56">
        <v>9</v>
      </c>
      <c r="C403" s="56" t="s">
        <v>133</v>
      </c>
      <c r="D403" s="56" t="s">
        <v>1013</v>
      </c>
      <c r="E403" s="56" t="s">
        <v>694</v>
      </c>
      <c r="F403" s="56">
        <v>418</v>
      </c>
    </row>
    <row r="404" spans="2:6">
      <c r="B404" s="56">
        <v>9</v>
      </c>
      <c r="C404" s="56" t="s">
        <v>133</v>
      </c>
      <c r="D404" s="56" t="s">
        <v>1013</v>
      </c>
      <c r="E404" s="56" t="s">
        <v>695</v>
      </c>
      <c r="F404" s="56">
        <v>419</v>
      </c>
    </row>
    <row r="405" spans="2:6">
      <c r="B405" s="56">
        <v>9</v>
      </c>
      <c r="C405" s="56" t="s">
        <v>133</v>
      </c>
      <c r="D405" s="56" t="s">
        <v>1013</v>
      </c>
      <c r="E405" s="56" t="s">
        <v>696</v>
      </c>
      <c r="F405" s="56">
        <v>420</v>
      </c>
    </row>
    <row r="406" spans="2:6">
      <c r="B406" s="56">
        <v>9</v>
      </c>
      <c r="C406" s="56" t="s">
        <v>133</v>
      </c>
      <c r="D406" s="56" t="s">
        <v>1013</v>
      </c>
      <c r="E406" s="56" t="s">
        <v>698</v>
      </c>
      <c r="F406" s="56">
        <v>421</v>
      </c>
    </row>
    <row r="407" spans="2:6">
      <c r="B407" s="56">
        <v>9</v>
      </c>
      <c r="C407" s="56" t="s">
        <v>133</v>
      </c>
      <c r="D407" s="56" t="s">
        <v>1013</v>
      </c>
      <c r="E407" s="56" t="s">
        <v>699</v>
      </c>
      <c r="F407" s="56">
        <v>422</v>
      </c>
    </row>
    <row r="408" spans="2:6">
      <c r="B408" s="56">
        <v>9</v>
      </c>
      <c r="C408" s="56" t="s">
        <v>133</v>
      </c>
      <c r="D408" s="56" t="s">
        <v>1013</v>
      </c>
      <c r="E408" s="56" t="s">
        <v>700</v>
      </c>
      <c r="F408" s="56">
        <v>423</v>
      </c>
    </row>
    <row r="409" spans="2:6">
      <c r="B409" s="56">
        <v>9</v>
      </c>
      <c r="C409" s="56" t="s">
        <v>133</v>
      </c>
      <c r="D409" s="56" t="s">
        <v>1013</v>
      </c>
      <c r="E409" s="56" t="s">
        <v>701</v>
      </c>
      <c r="F409" s="56">
        <v>424</v>
      </c>
    </row>
    <row r="410" spans="2:6">
      <c r="B410" s="56">
        <v>9</v>
      </c>
      <c r="C410" s="56" t="s">
        <v>133</v>
      </c>
      <c r="D410" s="56" t="s">
        <v>1013</v>
      </c>
      <c r="E410" s="56" t="s">
        <v>702</v>
      </c>
      <c r="F410" s="56">
        <v>425</v>
      </c>
    </row>
    <row r="411" spans="2:6">
      <c r="B411" s="56">
        <v>9</v>
      </c>
      <c r="C411" s="56" t="s">
        <v>133</v>
      </c>
      <c r="D411" s="56" t="s">
        <v>1013</v>
      </c>
      <c r="E411" s="56" t="s">
        <v>703</v>
      </c>
      <c r="F411" s="56">
        <v>426</v>
      </c>
    </row>
    <row r="412" spans="2:6">
      <c r="B412" s="56">
        <v>9</v>
      </c>
      <c r="C412" s="56" t="s">
        <v>133</v>
      </c>
      <c r="D412" s="56" t="s">
        <v>1013</v>
      </c>
      <c r="E412" s="56" t="s">
        <v>704</v>
      </c>
      <c r="F412" s="56">
        <v>427</v>
      </c>
    </row>
    <row r="413" spans="2:6">
      <c r="B413" s="56">
        <v>9</v>
      </c>
      <c r="C413" s="56" t="s">
        <v>133</v>
      </c>
      <c r="D413" s="56" t="s">
        <v>1013</v>
      </c>
      <c r="E413" s="56" t="s">
        <v>705</v>
      </c>
      <c r="F413" s="56">
        <v>428</v>
      </c>
    </row>
    <row r="414" spans="2:6">
      <c r="B414" s="56">
        <v>9</v>
      </c>
      <c r="C414" s="56" t="s">
        <v>133</v>
      </c>
      <c r="D414" s="56" t="s">
        <v>1013</v>
      </c>
      <c r="E414" s="56" t="s">
        <v>697</v>
      </c>
      <c r="F414" s="56">
        <v>429</v>
      </c>
    </row>
    <row r="415" spans="2:6">
      <c r="B415" s="56">
        <v>9</v>
      </c>
      <c r="C415" s="56" t="s">
        <v>133</v>
      </c>
      <c r="D415" s="56" t="s">
        <v>1013</v>
      </c>
      <c r="E415" s="56" t="s">
        <v>706</v>
      </c>
      <c r="F415" s="56">
        <v>430</v>
      </c>
    </row>
    <row r="416" spans="2:6">
      <c r="B416" s="56">
        <v>9</v>
      </c>
      <c r="C416" s="56" t="s">
        <v>133</v>
      </c>
      <c r="D416" s="56" t="s">
        <v>1013</v>
      </c>
      <c r="E416" s="56" t="s">
        <v>1106</v>
      </c>
      <c r="F416" s="56">
        <v>431</v>
      </c>
    </row>
    <row r="417" spans="2:6">
      <c r="B417" s="56"/>
      <c r="C417" s="56"/>
      <c r="D417" s="56"/>
      <c r="E417" s="56"/>
      <c r="F417" s="56"/>
    </row>
    <row r="418" spans="2:6">
      <c r="B418" s="56"/>
      <c r="C418" s="56"/>
      <c r="D418" s="56"/>
      <c r="E418" s="56"/>
      <c r="F418" s="56"/>
    </row>
    <row r="419" spans="2:6">
      <c r="B419" s="56">
        <v>10</v>
      </c>
      <c r="C419" s="56" t="s">
        <v>118</v>
      </c>
      <c r="D419" s="56" t="s">
        <v>1281</v>
      </c>
      <c r="E419" s="56" t="s">
        <v>584</v>
      </c>
      <c r="F419" s="56">
        <v>433</v>
      </c>
    </row>
    <row r="420" spans="2:6">
      <c r="B420" s="56">
        <v>10</v>
      </c>
      <c r="C420" s="56" t="s">
        <v>118</v>
      </c>
      <c r="D420" s="56" t="s">
        <v>1281</v>
      </c>
      <c r="E420" s="56" t="s">
        <v>585</v>
      </c>
      <c r="F420" s="56">
        <v>434</v>
      </c>
    </row>
    <row r="421" spans="2:6">
      <c r="B421" s="56">
        <v>10</v>
      </c>
      <c r="C421" s="56" t="s">
        <v>118</v>
      </c>
      <c r="D421" s="56" t="s">
        <v>1281</v>
      </c>
      <c r="E421" s="56" t="s">
        <v>586</v>
      </c>
      <c r="F421" s="56">
        <v>435</v>
      </c>
    </row>
    <row r="422" spans="2:6">
      <c r="B422" s="56">
        <v>10</v>
      </c>
      <c r="C422" s="56" t="s">
        <v>118</v>
      </c>
      <c r="D422" s="56" t="s">
        <v>1282</v>
      </c>
      <c r="E422" s="56" t="s">
        <v>587</v>
      </c>
      <c r="F422" s="56">
        <v>436</v>
      </c>
    </row>
    <row r="423" spans="2:6">
      <c r="B423" s="56">
        <v>10</v>
      </c>
      <c r="C423" s="56" t="s">
        <v>118</v>
      </c>
      <c r="D423" s="56" t="s">
        <v>1281</v>
      </c>
      <c r="E423" s="56" t="s">
        <v>588</v>
      </c>
      <c r="F423" s="56">
        <v>437</v>
      </c>
    </row>
    <row r="424" spans="2:6">
      <c r="B424" s="56">
        <v>10</v>
      </c>
      <c r="C424" s="56" t="s">
        <v>118</v>
      </c>
      <c r="D424" s="56" t="s">
        <v>1281</v>
      </c>
      <c r="E424" s="56" t="s">
        <v>589</v>
      </c>
      <c r="F424" s="56">
        <v>438</v>
      </c>
    </row>
    <row r="425" spans="2:6">
      <c r="B425" s="56">
        <v>10</v>
      </c>
      <c r="C425" s="56" t="s">
        <v>118</v>
      </c>
      <c r="D425" s="56" t="s">
        <v>1281</v>
      </c>
      <c r="E425" s="56" t="s">
        <v>590</v>
      </c>
      <c r="F425" s="56">
        <v>439</v>
      </c>
    </row>
    <row r="426" spans="2:6">
      <c r="B426" s="56">
        <v>10</v>
      </c>
      <c r="C426" s="56" t="s">
        <v>118</v>
      </c>
      <c r="D426" s="56" t="s">
        <v>1281</v>
      </c>
      <c r="E426" s="56" t="s">
        <v>591</v>
      </c>
      <c r="F426" s="56">
        <v>440</v>
      </c>
    </row>
    <row r="427" spans="2:6">
      <c r="B427" s="56">
        <v>10</v>
      </c>
      <c r="C427" s="56" t="s">
        <v>118</v>
      </c>
      <c r="D427" s="56" t="s">
        <v>1281</v>
      </c>
      <c r="E427" s="56" t="s">
        <v>592</v>
      </c>
      <c r="F427" s="56">
        <v>441</v>
      </c>
    </row>
    <row r="428" spans="2:6">
      <c r="B428" s="56">
        <v>10</v>
      </c>
      <c r="C428" s="56" t="s">
        <v>118</v>
      </c>
      <c r="D428" s="56" t="s">
        <v>1281</v>
      </c>
      <c r="E428" s="56" t="s">
        <v>593</v>
      </c>
      <c r="F428" s="56">
        <v>442</v>
      </c>
    </row>
    <row r="429" spans="2:6">
      <c r="B429" s="56">
        <v>10</v>
      </c>
      <c r="C429" s="56" t="s">
        <v>118</v>
      </c>
      <c r="D429" s="56" t="s">
        <v>1281</v>
      </c>
      <c r="E429" s="56" t="s">
        <v>594</v>
      </c>
      <c r="F429" s="56">
        <v>443</v>
      </c>
    </row>
    <row r="430" spans="2:6">
      <c r="B430" s="56">
        <v>10</v>
      </c>
      <c r="C430" s="56" t="s">
        <v>118</v>
      </c>
      <c r="D430" s="56" t="s">
        <v>1281</v>
      </c>
      <c r="E430" s="56" t="s">
        <v>595</v>
      </c>
      <c r="F430" s="56">
        <v>444</v>
      </c>
    </row>
    <row r="431" spans="2:6">
      <c r="B431" s="56">
        <v>10</v>
      </c>
      <c r="C431" s="56" t="s">
        <v>118</v>
      </c>
      <c r="D431" s="56" t="s">
        <v>1282</v>
      </c>
      <c r="E431" s="56" t="s">
        <v>596</v>
      </c>
      <c r="F431" s="56">
        <v>445</v>
      </c>
    </row>
    <row r="432" spans="2:6">
      <c r="B432" s="56">
        <v>10</v>
      </c>
      <c r="C432" s="56" t="s">
        <v>118</v>
      </c>
      <c r="D432" s="56" t="s">
        <v>1281</v>
      </c>
      <c r="E432" s="56" t="s">
        <v>597</v>
      </c>
      <c r="F432" s="56">
        <v>446</v>
      </c>
    </row>
    <row r="433" spans="2:6">
      <c r="B433" s="56">
        <v>10</v>
      </c>
      <c r="C433" s="56" t="s">
        <v>118</v>
      </c>
      <c r="D433" s="56" t="s">
        <v>1281</v>
      </c>
      <c r="E433" s="56" t="s">
        <v>598</v>
      </c>
      <c r="F433" s="56">
        <v>447</v>
      </c>
    </row>
    <row r="434" spans="2:6">
      <c r="B434" s="56">
        <v>10</v>
      </c>
      <c r="C434" s="56" t="s">
        <v>118</v>
      </c>
      <c r="D434" s="56" t="s">
        <v>1281</v>
      </c>
      <c r="E434" s="56" t="s">
        <v>599</v>
      </c>
      <c r="F434" s="56">
        <v>448</v>
      </c>
    </row>
    <row r="435" spans="2:6">
      <c r="B435" s="56">
        <v>10</v>
      </c>
      <c r="C435" s="56" t="s">
        <v>118</v>
      </c>
      <c r="D435" s="56" t="s">
        <v>1281</v>
      </c>
      <c r="E435" s="56" t="s">
        <v>600</v>
      </c>
      <c r="F435" s="56">
        <v>449</v>
      </c>
    </row>
    <row r="436" spans="2:6">
      <c r="B436" s="56">
        <v>10</v>
      </c>
      <c r="C436" s="56" t="s">
        <v>118</v>
      </c>
      <c r="D436" s="56" t="s">
        <v>1281</v>
      </c>
      <c r="E436" s="56" t="s">
        <v>601</v>
      </c>
      <c r="F436" s="56">
        <v>450</v>
      </c>
    </row>
    <row r="437" spans="2:6">
      <c r="B437" s="56">
        <v>10</v>
      </c>
      <c r="C437" s="56" t="s">
        <v>118</v>
      </c>
      <c r="D437" s="56" t="s">
        <v>1281</v>
      </c>
      <c r="E437" s="56" t="s">
        <v>602</v>
      </c>
      <c r="F437" s="56">
        <v>451</v>
      </c>
    </row>
    <row r="438" spans="2:6">
      <c r="B438" s="56">
        <v>10</v>
      </c>
      <c r="C438" s="56" t="s">
        <v>118</v>
      </c>
      <c r="D438" s="56" t="s">
        <v>1281</v>
      </c>
      <c r="E438" s="56" t="s">
        <v>603</v>
      </c>
      <c r="F438" s="56">
        <v>452</v>
      </c>
    </row>
    <row r="439" spans="2:6">
      <c r="B439" s="56">
        <v>10</v>
      </c>
      <c r="C439" s="56" t="s">
        <v>118</v>
      </c>
      <c r="D439" s="56" t="s">
        <v>1281</v>
      </c>
      <c r="E439" s="56" t="s">
        <v>604</v>
      </c>
      <c r="F439" s="56">
        <v>453</v>
      </c>
    </row>
    <row r="440" spans="2:6">
      <c r="B440" s="56">
        <v>10</v>
      </c>
      <c r="C440" s="56" t="s">
        <v>118</v>
      </c>
      <c r="D440" s="56" t="s">
        <v>1281</v>
      </c>
      <c r="E440" s="56" t="s">
        <v>605</v>
      </c>
      <c r="F440" s="56">
        <v>454</v>
      </c>
    </row>
    <row r="441" spans="2:6">
      <c r="B441" s="56">
        <v>10</v>
      </c>
      <c r="C441" s="56" t="s">
        <v>118</v>
      </c>
      <c r="D441" s="56" t="s">
        <v>1281</v>
      </c>
      <c r="E441" s="56" t="s">
        <v>606</v>
      </c>
      <c r="F441" s="56">
        <v>455</v>
      </c>
    </row>
    <row r="442" spans="2:6">
      <c r="B442" s="56">
        <v>10</v>
      </c>
      <c r="C442" s="56" t="s">
        <v>118</v>
      </c>
      <c r="D442" s="56" t="s">
        <v>1281</v>
      </c>
      <c r="E442" s="56" t="s">
        <v>607</v>
      </c>
      <c r="F442" s="56">
        <v>456</v>
      </c>
    </row>
    <row r="443" spans="2:6">
      <c r="B443" s="56">
        <v>10</v>
      </c>
      <c r="C443" s="56" t="s">
        <v>118</v>
      </c>
      <c r="D443" s="56" t="s">
        <v>1281</v>
      </c>
      <c r="E443" s="56" t="s">
        <v>608</v>
      </c>
      <c r="F443" s="56">
        <v>457</v>
      </c>
    </row>
    <row r="444" spans="2:6">
      <c r="B444" s="56">
        <v>10</v>
      </c>
      <c r="C444" s="56" t="s">
        <v>118</v>
      </c>
      <c r="D444" s="56" t="s">
        <v>1282</v>
      </c>
      <c r="E444" s="56" t="s">
        <v>609</v>
      </c>
      <c r="F444" s="56">
        <v>458</v>
      </c>
    </row>
    <row r="445" spans="2:6">
      <c r="B445" s="56">
        <v>10</v>
      </c>
      <c r="C445" s="56" t="s">
        <v>118</v>
      </c>
      <c r="D445" s="56" t="s">
        <v>1281</v>
      </c>
      <c r="E445" s="56" t="s">
        <v>610</v>
      </c>
      <c r="F445" s="56">
        <v>459</v>
      </c>
    </row>
    <row r="446" spans="2:6">
      <c r="B446" s="56">
        <v>10</v>
      </c>
      <c r="C446" s="56" t="s">
        <v>118</v>
      </c>
      <c r="D446" s="56" t="s">
        <v>1281</v>
      </c>
      <c r="E446" s="56" t="s">
        <v>611</v>
      </c>
      <c r="F446" s="56">
        <v>460</v>
      </c>
    </row>
    <row r="447" spans="2:6">
      <c r="B447" s="56">
        <v>10</v>
      </c>
      <c r="C447" s="56" t="s">
        <v>118</v>
      </c>
      <c r="D447" s="56" t="s">
        <v>1281</v>
      </c>
      <c r="E447" s="56" t="s">
        <v>612</v>
      </c>
      <c r="F447" s="56">
        <v>461</v>
      </c>
    </row>
    <row r="448" spans="2:6">
      <c r="B448" s="56">
        <v>10</v>
      </c>
      <c r="C448" s="56" t="s">
        <v>118</v>
      </c>
      <c r="D448" s="56" t="s">
        <v>1281</v>
      </c>
      <c r="E448" s="56" t="s">
        <v>613</v>
      </c>
      <c r="F448" s="56">
        <v>462</v>
      </c>
    </row>
    <row r="449" spans="2:6">
      <c r="B449" s="56">
        <v>10</v>
      </c>
      <c r="C449" s="56" t="s">
        <v>118</v>
      </c>
      <c r="D449" s="56" t="s">
        <v>1282</v>
      </c>
      <c r="E449" s="56" t="s">
        <v>1109</v>
      </c>
      <c r="F449" s="56">
        <v>463</v>
      </c>
    </row>
    <row r="450" spans="2:6">
      <c r="B450" s="56">
        <v>10</v>
      </c>
      <c r="C450" s="56" t="s">
        <v>118</v>
      </c>
      <c r="D450" s="56" t="s">
        <v>1111</v>
      </c>
      <c r="E450" s="56" t="s">
        <v>1110</v>
      </c>
      <c r="F450" s="56">
        <v>464</v>
      </c>
    </row>
    <row r="451" spans="2:6">
      <c r="B451" s="56"/>
      <c r="C451" s="56"/>
      <c r="D451" s="56"/>
      <c r="E451" s="56"/>
      <c r="F451" s="56"/>
    </row>
    <row r="452" spans="2:6">
      <c r="B452" s="56"/>
      <c r="C452" s="56"/>
      <c r="D452" s="56"/>
      <c r="E452" s="56"/>
      <c r="F452" s="56"/>
    </row>
    <row r="453" spans="2:6">
      <c r="B453" s="56">
        <v>11</v>
      </c>
      <c r="C453" s="56" t="s">
        <v>118</v>
      </c>
      <c r="D453" s="56" t="s">
        <v>614</v>
      </c>
      <c r="E453" s="56" t="s">
        <v>615</v>
      </c>
      <c r="F453" s="56">
        <v>466</v>
      </c>
    </row>
    <row r="454" spans="2:6">
      <c r="B454" s="56">
        <v>11</v>
      </c>
      <c r="C454" s="56" t="s">
        <v>118</v>
      </c>
      <c r="D454" s="56" t="s">
        <v>614</v>
      </c>
      <c r="E454" s="56" t="s">
        <v>616</v>
      </c>
      <c r="F454" s="56">
        <v>467</v>
      </c>
    </row>
    <row r="455" spans="2:6">
      <c r="B455" s="56">
        <v>11</v>
      </c>
      <c r="C455" s="56" t="s">
        <v>118</v>
      </c>
      <c r="D455" s="56" t="s">
        <v>614</v>
      </c>
      <c r="E455" s="56" t="s">
        <v>617</v>
      </c>
      <c r="F455" s="56">
        <v>468</v>
      </c>
    </row>
    <row r="456" spans="2:6">
      <c r="B456" s="56">
        <v>11</v>
      </c>
      <c r="C456" s="56" t="s">
        <v>118</v>
      </c>
      <c r="D456" s="56" t="s">
        <v>614</v>
      </c>
      <c r="E456" s="56" t="s">
        <v>618</v>
      </c>
      <c r="F456" s="56">
        <v>469</v>
      </c>
    </row>
    <row r="457" spans="2:6">
      <c r="B457" s="56">
        <v>11</v>
      </c>
      <c r="C457" s="56" t="s">
        <v>118</v>
      </c>
      <c r="D457" s="56" t="s">
        <v>614</v>
      </c>
      <c r="E457" s="56" t="s">
        <v>619</v>
      </c>
      <c r="F457" s="56">
        <v>470</v>
      </c>
    </row>
    <row r="458" spans="2:6">
      <c r="B458" s="56">
        <v>11</v>
      </c>
      <c r="C458" s="56" t="s">
        <v>118</v>
      </c>
      <c r="D458" s="56" t="s">
        <v>614</v>
      </c>
      <c r="E458" s="56" t="s">
        <v>620</v>
      </c>
      <c r="F458" s="56">
        <v>471</v>
      </c>
    </row>
    <row r="459" spans="2:6">
      <c r="B459" s="56">
        <v>11</v>
      </c>
      <c r="C459" s="56" t="s">
        <v>118</v>
      </c>
      <c r="D459" s="56" t="s">
        <v>614</v>
      </c>
      <c r="E459" s="56" t="s">
        <v>621</v>
      </c>
      <c r="F459" s="56">
        <v>472</v>
      </c>
    </row>
    <row r="460" spans="2:6">
      <c r="B460" s="56">
        <v>11</v>
      </c>
      <c r="C460" s="56" t="s">
        <v>118</v>
      </c>
      <c r="D460" s="56" t="s">
        <v>614</v>
      </c>
      <c r="E460" s="56" t="s">
        <v>622</v>
      </c>
      <c r="F460" s="56">
        <v>473</v>
      </c>
    </row>
    <row r="461" spans="2:6">
      <c r="B461" s="56">
        <v>11</v>
      </c>
      <c r="C461" s="56" t="s">
        <v>118</v>
      </c>
      <c r="D461" s="56" t="s">
        <v>614</v>
      </c>
      <c r="E461" s="56" t="s">
        <v>623</v>
      </c>
      <c r="F461" s="56">
        <v>474</v>
      </c>
    </row>
    <row r="462" spans="2:6">
      <c r="B462" s="56">
        <v>11</v>
      </c>
      <c r="C462" s="56" t="s">
        <v>118</v>
      </c>
      <c r="D462" s="56" t="s">
        <v>614</v>
      </c>
      <c r="E462" s="56" t="s">
        <v>624</v>
      </c>
      <c r="F462" s="56">
        <v>475</v>
      </c>
    </row>
    <row r="463" spans="2:6">
      <c r="B463" s="56">
        <v>11</v>
      </c>
      <c r="C463" s="56" t="s">
        <v>118</v>
      </c>
      <c r="D463" s="56" t="s">
        <v>614</v>
      </c>
      <c r="E463" s="56" t="s">
        <v>625</v>
      </c>
      <c r="F463" s="56">
        <v>476</v>
      </c>
    </row>
    <row r="464" spans="2:6">
      <c r="B464" s="56">
        <v>11</v>
      </c>
      <c r="C464" s="56" t="s">
        <v>118</v>
      </c>
      <c r="D464" s="56" t="s">
        <v>614</v>
      </c>
      <c r="E464" s="56" t="s">
        <v>626</v>
      </c>
      <c r="F464" s="56">
        <v>477</v>
      </c>
    </row>
    <row r="465" spans="2:6">
      <c r="B465" s="56">
        <v>11</v>
      </c>
      <c r="C465" s="56" t="s">
        <v>118</v>
      </c>
      <c r="D465" s="56" t="s">
        <v>614</v>
      </c>
      <c r="E465" s="56" t="s">
        <v>627</v>
      </c>
      <c r="F465" s="56">
        <v>478</v>
      </c>
    </row>
    <row r="466" spans="2:6">
      <c r="B466" s="56">
        <v>11</v>
      </c>
      <c r="C466" s="56" t="s">
        <v>118</v>
      </c>
      <c r="D466" s="56" t="s">
        <v>614</v>
      </c>
      <c r="E466" s="56" t="s">
        <v>628</v>
      </c>
      <c r="F466" s="56">
        <v>479</v>
      </c>
    </row>
    <row r="467" spans="2:6">
      <c r="B467" s="56">
        <v>11</v>
      </c>
      <c r="C467" s="56" t="s">
        <v>118</v>
      </c>
      <c r="D467" s="56" t="s">
        <v>614</v>
      </c>
      <c r="E467" s="56" t="s">
        <v>629</v>
      </c>
      <c r="F467" s="56">
        <v>480</v>
      </c>
    </row>
    <row r="468" spans="2:6">
      <c r="B468" s="56">
        <v>11</v>
      </c>
      <c r="C468" s="56" t="s">
        <v>118</v>
      </c>
      <c r="D468" s="56" t="s">
        <v>614</v>
      </c>
      <c r="E468" s="56" t="s">
        <v>139</v>
      </c>
      <c r="F468" s="56">
        <v>481</v>
      </c>
    </row>
    <row r="469" spans="2:6">
      <c r="B469" s="56">
        <v>11</v>
      </c>
      <c r="C469" s="56" t="s">
        <v>118</v>
      </c>
      <c r="D469" s="56" t="s">
        <v>614</v>
      </c>
      <c r="E469" s="56" t="s">
        <v>630</v>
      </c>
      <c r="F469" s="56">
        <v>482</v>
      </c>
    </row>
    <row r="470" spans="2:6">
      <c r="B470" s="56">
        <v>11</v>
      </c>
      <c r="C470" s="56" t="s">
        <v>118</v>
      </c>
      <c r="D470" s="56" t="s">
        <v>614</v>
      </c>
      <c r="E470" s="56" t="s">
        <v>631</v>
      </c>
      <c r="F470" s="56">
        <v>483</v>
      </c>
    </row>
    <row r="471" spans="2:6">
      <c r="B471" s="56">
        <v>11</v>
      </c>
      <c r="C471" s="56" t="s">
        <v>118</v>
      </c>
      <c r="D471" s="56" t="s">
        <v>614</v>
      </c>
      <c r="E471" s="56" t="s">
        <v>632</v>
      </c>
      <c r="F471" s="56">
        <v>484</v>
      </c>
    </row>
    <row r="472" spans="2:6">
      <c r="B472" s="56">
        <v>11</v>
      </c>
      <c r="C472" s="56" t="s">
        <v>118</v>
      </c>
      <c r="D472" s="56" t="s">
        <v>614</v>
      </c>
      <c r="E472" s="56" t="s">
        <v>633</v>
      </c>
      <c r="F472" s="56">
        <v>485</v>
      </c>
    </row>
    <row r="473" spans="2:6">
      <c r="B473" s="56">
        <v>11</v>
      </c>
      <c r="C473" s="56" t="s">
        <v>118</v>
      </c>
      <c r="D473" s="56" t="s">
        <v>614</v>
      </c>
      <c r="E473" s="56" t="s">
        <v>634</v>
      </c>
      <c r="F473" s="56">
        <v>486</v>
      </c>
    </row>
    <row r="474" spans="2:6">
      <c r="B474" s="56">
        <v>11</v>
      </c>
      <c r="C474" s="56" t="s">
        <v>118</v>
      </c>
      <c r="D474" s="56" t="s">
        <v>614</v>
      </c>
      <c r="E474" s="56" t="s">
        <v>635</v>
      </c>
      <c r="F474" s="56">
        <v>487</v>
      </c>
    </row>
    <row r="475" spans="2:6">
      <c r="B475" s="56">
        <v>11</v>
      </c>
      <c r="C475" s="56" t="s">
        <v>118</v>
      </c>
      <c r="D475" s="56" t="s">
        <v>614</v>
      </c>
      <c r="E475" s="56" t="s">
        <v>1109</v>
      </c>
      <c r="F475" s="56">
        <v>488</v>
      </c>
    </row>
    <row r="476" spans="2:6">
      <c r="B476" s="56">
        <v>11</v>
      </c>
      <c r="C476" s="56" t="s">
        <v>118</v>
      </c>
      <c r="D476" s="56" t="s">
        <v>614</v>
      </c>
      <c r="E476" s="56" t="s">
        <v>1110</v>
      </c>
      <c r="F476" s="56">
        <v>489</v>
      </c>
    </row>
    <row r="477" spans="2:6">
      <c r="B477" s="56"/>
      <c r="C477" s="56"/>
      <c r="D477" s="56"/>
      <c r="E477" s="56"/>
      <c r="F477" s="56"/>
    </row>
    <row r="478" spans="2:6">
      <c r="B478" s="56"/>
      <c r="C478" s="56"/>
      <c r="D478" s="56"/>
      <c r="E478" s="56"/>
      <c r="F478" s="56"/>
    </row>
    <row r="479" spans="2:6">
      <c r="B479" s="56">
        <v>12</v>
      </c>
      <c r="C479" s="56" t="s">
        <v>118</v>
      </c>
      <c r="D479" s="56" t="s">
        <v>636</v>
      </c>
      <c r="E479" s="56" t="s">
        <v>637</v>
      </c>
      <c r="F479" s="56">
        <v>491</v>
      </c>
    </row>
    <row r="480" spans="2:6">
      <c r="B480" s="56">
        <v>12</v>
      </c>
      <c r="C480" s="56" t="s">
        <v>118</v>
      </c>
      <c r="D480" s="56" t="s">
        <v>636</v>
      </c>
      <c r="E480" s="56" t="s">
        <v>638</v>
      </c>
      <c r="F480" s="56">
        <v>492</v>
      </c>
    </row>
    <row r="481" spans="2:6">
      <c r="B481" s="56">
        <v>12</v>
      </c>
      <c r="C481" s="56" t="s">
        <v>118</v>
      </c>
      <c r="D481" s="56" t="s">
        <v>636</v>
      </c>
      <c r="E481" s="56" t="s">
        <v>639</v>
      </c>
      <c r="F481" s="56">
        <v>493</v>
      </c>
    </row>
    <row r="482" spans="2:6">
      <c r="B482" s="56">
        <v>12</v>
      </c>
      <c r="C482" s="56" t="s">
        <v>118</v>
      </c>
      <c r="D482" s="56" t="s">
        <v>636</v>
      </c>
      <c r="E482" s="56" t="s">
        <v>640</v>
      </c>
      <c r="F482" s="56">
        <v>494</v>
      </c>
    </row>
    <row r="483" spans="2:6">
      <c r="B483" s="56">
        <v>12</v>
      </c>
      <c r="C483" s="56" t="s">
        <v>118</v>
      </c>
      <c r="D483" s="56" t="s">
        <v>636</v>
      </c>
      <c r="E483" s="56" t="s">
        <v>641</v>
      </c>
      <c r="F483" s="56">
        <v>495</v>
      </c>
    </row>
    <row r="484" spans="2:6">
      <c r="B484" s="56">
        <v>12</v>
      </c>
      <c r="C484" s="56" t="s">
        <v>118</v>
      </c>
      <c r="D484" s="56" t="s">
        <v>636</v>
      </c>
      <c r="E484" s="56" t="s">
        <v>642</v>
      </c>
      <c r="F484" s="56">
        <v>496</v>
      </c>
    </row>
    <row r="485" spans="2:6">
      <c r="B485" s="56">
        <v>12</v>
      </c>
      <c r="C485" s="56" t="s">
        <v>118</v>
      </c>
      <c r="D485" s="56" t="s">
        <v>636</v>
      </c>
      <c r="E485" s="56" t="s">
        <v>643</v>
      </c>
      <c r="F485" s="56">
        <v>497</v>
      </c>
    </row>
    <row r="486" spans="2:6">
      <c r="B486" s="56">
        <v>12</v>
      </c>
      <c r="C486" s="56" t="s">
        <v>118</v>
      </c>
      <c r="D486" s="56" t="s">
        <v>636</v>
      </c>
      <c r="E486" s="56" t="s">
        <v>644</v>
      </c>
      <c r="F486" s="56">
        <v>498</v>
      </c>
    </row>
    <row r="487" spans="2:6">
      <c r="B487" s="56">
        <v>12</v>
      </c>
      <c r="C487" s="56" t="s">
        <v>118</v>
      </c>
      <c r="D487" s="56" t="s">
        <v>636</v>
      </c>
      <c r="E487" s="56" t="s">
        <v>645</v>
      </c>
      <c r="F487" s="56">
        <v>499</v>
      </c>
    </row>
    <row r="488" spans="2:6">
      <c r="B488" s="56">
        <v>12</v>
      </c>
      <c r="C488" s="56" t="s">
        <v>118</v>
      </c>
      <c r="D488" s="56" t="s">
        <v>636</v>
      </c>
      <c r="E488" s="56" t="s">
        <v>646</v>
      </c>
      <c r="F488" s="56">
        <v>500</v>
      </c>
    </row>
    <row r="489" spans="2:6">
      <c r="B489" s="56">
        <v>12</v>
      </c>
      <c r="C489" s="56" t="s">
        <v>118</v>
      </c>
      <c r="D489" s="56" t="s">
        <v>636</v>
      </c>
      <c r="E489" s="56" t="s">
        <v>647</v>
      </c>
      <c r="F489" s="56">
        <v>501</v>
      </c>
    </row>
    <row r="490" spans="2:6">
      <c r="B490" s="56">
        <v>12</v>
      </c>
      <c r="C490" s="56" t="s">
        <v>118</v>
      </c>
      <c r="D490" s="56" t="s">
        <v>636</v>
      </c>
      <c r="E490" s="56" t="s">
        <v>648</v>
      </c>
      <c r="F490" s="56">
        <v>502</v>
      </c>
    </row>
    <row r="491" spans="2:6">
      <c r="B491" s="56">
        <v>12</v>
      </c>
      <c r="C491" s="56" t="s">
        <v>118</v>
      </c>
      <c r="D491" s="56" t="s">
        <v>636</v>
      </c>
      <c r="E491" s="56" t="s">
        <v>649</v>
      </c>
      <c r="F491" s="56">
        <v>503</v>
      </c>
    </row>
    <row r="492" spans="2:6">
      <c r="B492" s="56"/>
      <c r="C492" s="56"/>
      <c r="D492" s="56"/>
      <c r="E492" s="56"/>
      <c r="F492" s="56"/>
    </row>
    <row r="493" spans="2:6">
      <c r="B493" s="56"/>
      <c r="C493" s="56"/>
      <c r="D493" s="56"/>
      <c r="E493" s="56"/>
      <c r="F493" s="56"/>
    </row>
    <row r="494" spans="2:6">
      <c r="B494" s="56">
        <v>13</v>
      </c>
      <c r="C494" s="56" t="s">
        <v>131</v>
      </c>
      <c r="D494" s="56" t="s">
        <v>441</v>
      </c>
      <c r="E494" s="56" t="s">
        <v>442</v>
      </c>
      <c r="F494" s="56">
        <v>505</v>
      </c>
    </row>
    <row r="495" spans="2:6">
      <c r="B495" s="56">
        <v>13</v>
      </c>
      <c r="C495" s="56" t="s">
        <v>131</v>
      </c>
      <c r="D495" s="56" t="s">
        <v>441</v>
      </c>
      <c r="E495" s="56" t="s">
        <v>443</v>
      </c>
      <c r="F495" s="56">
        <v>506</v>
      </c>
    </row>
    <row r="496" spans="2:6">
      <c r="B496" s="56">
        <v>13</v>
      </c>
      <c r="C496" s="56" t="s">
        <v>131</v>
      </c>
      <c r="D496" s="56" t="s">
        <v>441</v>
      </c>
      <c r="E496" s="56" t="s">
        <v>444</v>
      </c>
      <c r="F496" s="56">
        <v>507</v>
      </c>
    </row>
    <row r="497" spans="2:6">
      <c r="B497" s="56">
        <v>13</v>
      </c>
      <c r="C497" s="56" t="s">
        <v>131</v>
      </c>
      <c r="D497" s="56" t="s">
        <v>441</v>
      </c>
      <c r="E497" s="56" t="s">
        <v>445</v>
      </c>
      <c r="F497" s="56">
        <v>508</v>
      </c>
    </row>
    <row r="498" spans="2:6">
      <c r="B498" s="56">
        <v>13</v>
      </c>
      <c r="C498" s="56" t="s">
        <v>131</v>
      </c>
      <c r="D498" s="56" t="s">
        <v>441</v>
      </c>
      <c r="E498" s="56" t="s">
        <v>446</v>
      </c>
      <c r="F498" s="56">
        <v>509</v>
      </c>
    </row>
    <row r="499" spans="2:6">
      <c r="B499" s="56">
        <v>13</v>
      </c>
      <c r="C499" s="56" t="s">
        <v>131</v>
      </c>
      <c r="D499" s="56" t="s">
        <v>441</v>
      </c>
      <c r="E499" s="56" t="s">
        <v>447</v>
      </c>
      <c r="F499" s="56">
        <v>510</v>
      </c>
    </row>
    <row r="500" spans="2:6">
      <c r="B500" s="56">
        <v>13</v>
      </c>
      <c r="C500" s="56" t="s">
        <v>131</v>
      </c>
      <c r="D500" s="56" t="s">
        <v>441</v>
      </c>
      <c r="E500" s="56" t="s">
        <v>448</v>
      </c>
      <c r="F500" s="56">
        <v>511</v>
      </c>
    </row>
    <row r="501" spans="2:6">
      <c r="B501" s="56">
        <v>13</v>
      </c>
      <c r="C501" s="56" t="s">
        <v>131</v>
      </c>
      <c r="D501" s="56" t="s">
        <v>441</v>
      </c>
      <c r="E501" s="56" t="s">
        <v>449</v>
      </c>
      <c r="F501" s="56">
        <v>512</v>
      </c>
    </row>
    <row r="502" spans="2:6">
      <c r="B502" s="56">
        <v>13</v>
      </c>
      <c r="C502" s="56" t="s">
        <v>131</v>
      </c>
      <c r="D502" s="56" t="s">
        <v>441</v>
      </c>
      <c r="E502" s="56" t="s">
        <v>450</v>
      </c>
      <c r="F502" s="56">
        <v>513</v>
      </c>
    </row>
    <row r="503" spans="2:6">
      <c r="B503" s="56">
        <v>13</v>
      </c>
      <c r="C503" s="56" t="s">
        <v>131</v>
      </c>
      <c r="D503" s="56" t="s">
        <v>441</v>
      </c>
      <c r="E503" s="56" t="s">
        <v>451</v>
      </c>
      <c r="F503" s="56">
        <v>514</v>
      </c>
    </row>
    <row r="504" spans="2:6">
      <c r="B504" s="56">
        <v>13</v>
      </c>
      <c r="C504" s="56" t="s">
        <v>131</v>
      </c>
      <c r="D504" s="56" t="s">
        <v>441</v>
      </c>
      <c r="E504" s="56" t="s">
        <v>452</v>
      </c>
      <c r="F504" s="56">
        <v>515</v>
      </c>
    </row>
    <row r="505" spans="2:6">
      <c r="B505" s="56">
        <v>13</v>
      </c>
      <c r="C505" s="56" t="s">
        <v>131</v>
      </c>
      <c r="D505" s="56" t="s">
        <v>441</v>
      </c>
      <c r="E505" s="56" t="s">
        <v>453</v>
      </c>
      <c r="F505" s="56">
        <v>516</v>
      </c>
    </row>
    <row r="506" spans="2:6">
      <c r="B506" s="56">
        <v>13</v>
      </c>
      <c r="C506" s="56" t="s">
        <v>131</v>
      </c>
      <c r="D506" s="56" t="s">
        <v>441</v>
      </c>
      <c r="E506" s="56" t="s">
        <v>454</v>
      </c>
      <c r="F506" s="56">
        <v>517</v>
      </c>
    </row>
    <row r="507" spans="2:6">
      <c r="B507" s="56">
        <v>13</v>
      </c>
      <c r="C507" s="56" t="s">
        <v>131</v>
      </c>
      <c r="D507" s="56" t="s">
        <v>441</v>
      </c>
      <c r="E507" s="56" t="s">
        <v>455</v>
      </c>
      <c r="F507" s="56">
        <v>518</v>
      </c>
    </row>
    <row r="508" spans="2:6">
      <c r="B508" s="56">
        <v>13</v>
      </c>
      <c r="C508" s="56" t="s">
        <v>131</v>
      </c>
      <c r="D508" s="56" t="s">
        <v>441</v>
      </c>
      <c r="E508" s="56" t="s">
        <v>456</v>
      </c>
      <c r="F508" s="56">
        <v>519</v>
      </c>
    </row>
    <row r="509" spans="2:6">
      <c r="B509" s="56">
        <v>13</v>
      </c>
      <c r="C509" s="56" t="s">
        <v>131</v>
      </c>
      <c r="D509" s="56" t="s">
        <v>441</v>
      </c>
      <c r="E509" s="56" t="s">
        <v>457</v>
      </c>
      <c r="F509" s="56">
        <v>520</v>
      </c>
    </row>
    <row r="510" spans="2:6">
      <c r="B510" s="56">
        <v>13</v>
      </c>
      <c r="C510" s="56" t="s">
        <v>131</v>
      </c>
      <c r="D510" s="56" t="s">
        <v>441</v>
      </c>
      <c r="E510" s="56" t="s">
        <v>458</v>
      </c>
      <c r="F510" s="56">
        <v>521</v>
      </c>
    </row>
    <row r="511" spans="2:6">
      <c r="B511" s="56">
        <v>13</v>
      </c>
      <c r="C511" s="56" t="s">
        <v>131</v>
      </c>
      <c r="D511" s="56" t="s">
        <v>441</v>
      </c>
      <c r="E511" s="56" t="s">
        <v>459</v>
      </c>
      <c r="F511" s="56">
        <v>522</v>
      </c>
    </row>
    <row r="512" spans="2:6">
      <c r="B512" s="56">
        <v>13</v>
      </c>
      <c r="C512" s="56" t="s">
        <v>131</v>
      </c>
      <c r="D512" s="56" t="s">
        <v>441</v>
      </c>
      <c r="E512" s="56" t="s">
        <v>460</v>
      </c>
      <c r="F512" s="56">
        <v>523</v>
      </c>
    </row>
    <row r="513" spans="2:6">
      <c r="B513" s="56">
        <v>13</v>
      </c>
      <c r="C513" s="56" t="s">
        <v>131</v>
      </c>
      <c r="D513" s="56" t="s">
        <v>441</v>
      </c>
      <c r="E513" s="56" t="s">
        <v>461</v>
      </c>
      <c r="F513" s="56">
        <v>524</v>
      </c>
    </row>
    <row r="514" spans="2:6">
      <c r="B514" s="56">
        <v>13</v>
      </c>
      <c r="C514" s="56" t="s">
        <v>131</v>
      </c>
      <c r="D514" s="56" t="s">
        <v>441</v>
      </c>
      <c r="E514" s="56" t="s">
        <v>462</v>
      </c>
      <c r="F514" s="56">
        <v>525</v>
      </c>
    </row>
    <row r="515" spans="2:6">
      <c r="B515" s="56">
        <v>13</v>
      </c>
      <c r="C515" s="56" t="s">
        <v>131</v>
      </c>
      <c r="D515" s="56" t="s">
        <v>441</v>
      </c>
      <c r="E515" s="56" t="s">
        <v>463</v>
      </c>
      <c r="F515" s="56">
        <v>526</v>
      </c>
    </row>
    <row r="516" spans="2:6">
      <c r="B516" s="56">
        <v>13</v>
      </c>
      <c r="C516" s="56" t="s">
        <v>131</v>
      </c>
      <c r="D516" s="56" t="s">
        <v>441</v>
      </c>
      <c r="E516" s="56" t="s">
        <v>1112</v>
      </c>
      <c r="F516" s="56">
        <v>527</v>
      </c>
    </row>
    <row r="517" spans="2:6">
      <c r="B517" s="56"/>
      <c r="C517" s="56"/>
      <c r="D517" s="56"/>
      <c r="E517" s="56"/>
      <c r="F517" s="56"/>
    </row>
    <row r="518" spans="2:6">
      <c r="B518" s="56"/>
      <c r="C518" s="56"/>
      <c r="D518" s="56"/>
      <c r="E518" s="56"/>
      <c r="F518" s="56"/>
    </row>
    <row r="519" spans="2:6">
      <c r="B519" s="56">
        <v>14</v>
      </c>
      <c r="C519" s="56" t="s">
        <v>131</v>
      </c>
      <c r="D519" s="56" t="s">
        <v>464</v>
      </c>
      <c r="E519" s="56" t="s">
        <v>465</v>
      </c>
      <c r="F519" s="56">
        <v>529</v>
      </c>
    </row>
    <row r="520" spans="2:6">
      <c r="B520" s="56">
        <v>14</v>
      </c>
      <c r="C520" s="56" t="s">
        <v>131</v>
      </c>
      <c r="D520" s="56" t="s">
        <v>464</v>
      </c>
      <c r="E520" s="56" t="s">
        <v>466</v>
      </c>
      <c r="F520" s="56">
        <v>530</v>
      </c>
    </row>
    <row r="521" spans="2:6">
      <c r="B521" s="56">
        <v>14</v>
      </c>
      <c r="C521" s="56" t="s">
        <v>131</v>
      </c>
      <c r="D521" s="56" t="s">
        <v>464</v>
      </c>
      <c r="E521" s="56" t="s">
        <v>467</v>
      </c>
      <c r="F521" s="56">
        <v>531</v>
      </c>
    </row>
    <row r="522" spans="2:6">
      <c r="B522" s="56">
        <v>14</v>
      </c>
      <c r="C522" s="56" t="s">
        <v>131</v>
      </c>
      <c r="D522" s="56" t="s">
        <v>464</v>
      </c>
      <c r="E522" s="56" t="s">
        <v>468</v>
      </c>
      <c r="F522" s="56">
        <v>532</v>
      </c>
    </row>
    <row r="523" spans="2:6">
      <c r="B523" s="56">
        <v>14</v>
      </c>
      <c r="C523" s="56" t="s">
        <v>131</v>
      </c>
      <c r="D523" s="56" t="s">
        <v>464</v>
      </c>
      <c r="E523" s="56" t="s">
        <v>469</v>
      </c>
      <c r="F523" s="56">
        <v>533</v>
      </c>
    </row>
    <row r="524" spans="2:6">
      <c r="B524" s="56">
        <v>14</v>
      </c>
      <c r="C524" s="56" t="s">
        <v>131</v>
      </c>
      <c r="D524" s="56" t="s">
        <v>464</v>
      </c>
      <c r="E524" s="56" t="s">
        <v>470</v>
      </c>
      <c r="F524" s="56">
        <v>534</v>
      </c>
    </row>
    <row r="525" spans="2:6">
      <c r="B525" s="56">
        <v>14</v>
      </c>
      <c r="C525" s="56" t="s">
        <v>131</v>
      </c>
      <c r="D525" s="56" t="s">
        <v>464</v>
      </c>
      <c r="E525" s="56" t="s">
        <v>471</v>
      </c>
      <c r="F525" s="56">
        <v>535</v>
      </c>
    </row>
    <row r="526" spans="2:6">
      <c r="B526" s="56">
        <v>14</v>
      </c>
      <c r="C526" s="56" t="s">
        <v>131</v>
      </c>
      <c r="D526" s="56" t="s">
        <v>464</v>
      </c>
      <c r="E526" s="56" t="s">
        <v>472</v>
      </c>
      <c r="F526" s="56">
        <v>536</v>
      </c>
    </row>
    <row r="527" spans="2:6">
      <c r="B527" s="56">
        <v>14</v>
      </c>
      <c r="C527" s="56" t="s">
        <v>131</v>
      </c>
      <c r="D527" s="56" t="s">
        <v>464</v>
      </c>
      <c r="E527" s="56" t="s">
        <v>473</v>
      </c>
      <c r="F527" s="56">
        <v>537</v>
      </c>
    </row>
    <row r="528" spans="2:6">
      <c r="B528" s="56">
        <v>14</v>
      </c>
      <c r="C528" s="56" t="s">
        <v>131</v>
      </c>
      <c r="D528" s="56" t="s">
        <v>464</v>
      </c>
      <c r="E528" s="56" t="s">
        <v>474</v>
      </c>
      <c r="F528" s="56">
        <v>538</v>
      </c>
    </row>
    <row r="529" spans="2:6">
      <c r="B529" s="56">
        <v>14</v>
      </c>
      <c r="C529" s="56" t="s">
        <v>131</v>
      </c>
      <c r="D529" s="56" t="s">
        <v>464</v>
      </c>
      <c r="E529" s="56" t="s">
        <v>475</v>
      </c>
      <c r="F529" s="56">
        <v>539</v>
      </c>
    </row>
    <row r="530" spans="2:6">
      <c r="B530" s="56">
        <v>14</v>
      </c>
      <c r="C530" s="56" t="s">
        <v>131</v>
      </c>
      <c r="D530" s="56" t="s">
        <v>464</v>
      </c>
      <c r="E530" s="56" t="s">
        <v>476</v>
      </c>
      <c r="F530" s="56">
        <v>540</v>
      </c>
    </row>
    <row r="531" spans="2:6">
      <c r="B531" s="56">
        <v>14</v>
      </c>
      <c r="C531" s="56" t="s">
        <v>131</v>
      </c>
      <c r="D531" s="56" t="s">
        <v>464</v>
      </c>
      <c r="E531" s="56" t="s">
        <v>477</v>
      </c>
      <c r="F531" s="56">
        <v>541</v>
      </c>
    </row>
    <row r="532" spans="2:6">
      <c r="B532" s="56">
        <v>14</v>
      </c>
      <c r="C532" s="56" t="s">
        <v>131</v>
      </c>
      <c r="D532" s="56" t="s">
        <v>464</v>
      </c>
      <c r="E532" s="56" t="s">
        <v>478</v>
      </c>
      <c r="F532" s="56">
        <v>542</v>
      </c>
    </row>
    <row r="533" spans="2:6">
      <c r="B533" s="56">
        <v>14</v>
      </c>
      <c r="C533" s="56" t="s">
        <v>131</v>
      </c>
      <c r="D533" s="56" t="s">
        <v>464</v>
      </c>
      <c r="E533" s="56" t="s">
        <v>479</v>
      </c>
      <c r="F533" s="56">
        <v>543</v>
      </c>
    </row>
    <row r="534" spans="2:6">
      <c r="B534" s="56">
        <v>14</v>
      </c>
      <c r="C534" s="56" t="s">
        <v>131</v>
      </c>
      <c r="D534" s="56" t="s">
        <v>464</v>
      </c>
      <c r="E534" s="56" t="s">
        <v>480</v>
      </c>
      <c r="F534" s="56">
        <v>544</v>
      </c>
    </row>
    <row r="535" spans="2:6">
      <c r="B535" s="56">
        <v>14</v>
      </c>
      <c r="C535" s="56" t="s">
        <v>131</v>
      </c>
      <c r="D535" s="56" t="s">
        <v>464</v>
      </c>
      <c r="E535" s="56" t="s">
        <v>1113</v>
      </c>
      <c r="F535" s="56">
        <v>545</v>
      </c>
    </row>
    <row r="536" spans="2:6">
      <c r="B536" s="56"/>
      <c r="C536" s="56"/>
      <c r="D536" s="56"/>
      <c r="E536" s="56"/>
      <c r="F536" s="56"/>
    </row>
    <row r="537" spans="2:6">
      <c r="B537" s="56"/>
      <c r="C537" s="56"/>
      <c r="D537" s="56"/>
      <c r="E537" s="56"/>
      <c r="F537" s="56"/>
    </row>
    <row r="538" spans="2:6">
      <c r="B538" s="56">
        <v>15</v>
      </c>
      <c r="C538" s="56" t="s">
        <v>546</v>
      </c>
      <c r="D538" s="56" t="s">
        <v>569</v>
      </c>
      <c r="E538" s="56" t="s">
        <v>570</v>
      </c>
      <c r="F538" s="56">
        <v>547</v>
      </c>
    </row>
    <row r="539" spans="2:6">
      <c r="B539" s="56">
        <v>15</v>
      </c>
      <c r="C539" s="56" t="s">
        <v>546</v>
      </c>
      <c r="D539" s="56" t="s">
        <v>569</v>
      </c>
      <c r="E539" s="56" t="s">
        <v>571</v>
      </c>
      <c r="F539" s="56">
        <v>548</v>
      </c>
    </row>
    <row r="540" spans="2:6">
      <c r="B540" s="56">
        <v>15</v>
      </c>
      <c r="C540" s="56" t="s">
        <v>546</v>
      </c>
      <c r="D540" s="56" t="s">
        <v>569</v>
      </c>
      <c r="E540" s="56" t="s">
        <v>572</v>
      </c>
      <c r="F540" s="56">
        <v>549</v>
      </c>
    </row>
    <row r="541" spans="2:6">
      <c r="B541" s="56">
        <v>15</v>
      </c>
      <c r="C541" s="56" t="s">
        <v>546</v>
      </c>
      <c r="D541" s="56" t="s">
        <v>569</v>
      </c>
      <c r="E541" s="56" t="s">
        <v>573</v>
      </c>
      <c r="F541" s="56">
        <v>550</v>
      </c>
    </row>
    <row r="542" spans="2:6">
      <c r="B542" s="56">
        <v>15</v>
      </c>
      <c r="C542" s="56" t="s">
        <v>546</v>
      </c>
      <c r="D542" s="56" t="s">
        <v>569</v>
      </c>
      <c r="E542" s="56" t="s">
        <v>574</v>
      </c>
      <c r="F542" s="56">
        <v>551</v>
      </c>
    </row>
    <row r="543" spans="2:6">
      <c r="B543" s="56">
        <v>15</v>
      </c>
      <c r="C543" s="56" t="s">
        <v>546</v>
      </c>
      <c r="D543" s="56" t="s">
        <v>569</v>
      </c>
      <c r="E543" s="56" t="s">
        <v>575</v>
      </c>
      <c r="F543" s="56">
        <v>552</v>
      </c>
    </row>
    <row r="544" spans="2:6">
      <c r="B544" s="56">
        <v>15</v>
      </c>
      <c r="C544" s="56" t="s">
        <v>546</v>
      </c>
      <c r="D544" s="56" t="s">
        <v>569</v>
      </c>
      <c r="E544" s="56" t="s">
        <v>576</v>
      </c>
      <c r="F544" s="56">
        <v>553</v>
      </c>
    </row>
    <row r="545" spans="2:6">
      <c r="B545" s="56">
        <v>15</v>
      </c>
      <c r="C545" s="56" t="s">
        <v>546</v>
      </c>
      <c r="D545" s="56" t="s">
        <v>569</v>
      </c>
      <c r="E545" s="56" t="s">
        <v>577</v>
      </c>
      <c r="F545" s="56">
        <v>554</v>
      </c>
    </row>
    <row r="546" spans="2:6">
      <c r="B546" s="56">
        <v>15</v>
      </c>
      <c r="C546" s="56" t="s">
        <v>546</v>
      </c>
      <c r="D546" s="56" t="s">
        <v>569</v>
      </c>
      <c r="E546" s="56" t="s">
        <v>578</v>
      </c>
      <c r="F546" s="56">
        <v>555</v>
      </c>
    </row>
    <row r="547" spans="2:6">
      <c r="B547" s="56">
        <v>15</v>
      </c>
      <c r="C547" s="56" t="s">
        <v>546</v>
      </c>
      <c r="D547" s="56" t="s">
        <v>569</v>
      </c>
      <c r="E547" s="56" t="s">
        <v>569</v>
      </c>
      <c r="F547" s="56">
        <v>556</v>
      </c>
    </row>
    <row r="548" spans="2:6">
      <c r="B548" s="56">
        <v>15</v>
      </c>
      <c r="C548" s="56" t="s">
        <v>546</v>
      </c>
      <c r="D548" s="56" t="s">
        <v>569</v>
      </c>
      <c r="E548" s="56" t="s">
        <v>579</v>
      </c>
      <c r="F548" s="56">
        <v>557</v>
      </c>
    </row>
    <row r="549" spans="2:6">
      <c r="B549" s="56">
        <v>15</v>
      </c>
      <c r="C549" s="56" t="s">
        <v>546</v>
      </c>
      <c r="D549" s="56" t="s">
        <v>569</v>
      </c>
      <c r="E549" s="56" t="s">
        <v>580</v>
      </c>
      <c r="F549" s="56">
        <v>558</v>
      </c>
    </row>
    <row r="550" spans="2:6">
      <c r="B550" s="56">
        <v>15</v>
      </c>
      <c r="C550" s="56" t="s">
        <v>546</v>
      </c>
      <c r="D550" s="56" t="s">
        <v>569</v>
      </c>
      <c r="E550" s="56" t="s">
        <v>581</v>
      </c>
      <c r="F550" s="56">
        <v>559</v>
      </c>
    </row>
    <row r="551" spans="2:6">
      <c r="B551" s="56">
        <v>15</v>
      </c>
      <c r="C551" s="56" t="s">
        <v>546</v>
      </c>
      <c r="D551" s="56" t="s">
        <v>569</v>
      </c>
      <c r="E551" s="56" t="s">
        <v>582</v>
      </c>
      <c r="F551" s="56">
        <v>560</v>
      </c>
    </row>
    <row r="552" spans="2:6">
      <c r="B552" s="56">
        <v>15</v>
      </c>
      <c r="C552" s="56" t="s">
        <v>546</v>
      </c>
      <c r="D552" s="56" t="s">
        <v>569</v>
      </c>
      <c r="E552" s="56" t="s">
        <v>583</v>
      </c>
      <c r="F552" s="56">
        <v>561</v>
      </c>
    </row>
    <row r="553" spans="2:6">
      <c r="B553" s="56"/>
      <c r="C553" s="56"/>
      <c r="D553" s="56"/>
      <c r="E553" s="56"/>
      <c r="F553" s="56"/>
    </row>
    <row r="554" spans="2:6">
      <c r="B554" s="56"/>
      <c r="C554" s="56"/>
      <c r="D554" s="56"/>
      <c r="E554" s="56"/>
      <c r="F554" s="56"/>
    </row>
    <row r="555" spans="2:6">
      <c r="B555" s="56">
        <v>16</v>
      </c>
      <c r="C555" s="56" t="s">
        <v>520</v>
      </c>
      <c r="D555" s="56" t="s">
        <v>241</v>
      </c>
      <c r="E555" s="56" t="s">
        <v>521</v>
      </c>
      <c r="F555" s="56">
        <v>563</v>
      </c>
    </row>
    <row r="556" spans="2:6">
      <c r="B556" s="56">
        <v>16</v>
      </c>
      <c r="C556" s="56" t="s">
        <v>520</v>
      </c>
      <c r="D556" s="56" t="s">
        <v>241</v>
      </c>
      <c r="E556" s="56" t="s">
        <v>522</v>
      </c>
      <c r="F556" s="56">
        <v>564</v>
      </c>
    </row>
    <row r="557" spans="2:6">
      <c r="B557" s="56">
        <v>16</v>
      </c>
      <c r="C557" s="56" t="s">
        <v>520</v>
      </c>
      <c r="D557" s="56" t="s">
        <v>241</v>
      </c>
      <c r="E557" s="56" t="s">
        <v>523</v>
      </c>
      <c r="F557" s="56">
        <v>565</v>
      </c>
    </row>
    <row r="558" spans="2:6">
      <c r="B558" s="56">
        <v>16</v>
      </c>
      <c r="C558" s="56" t="s">
        <v>520</v>
      </c>
      <c r="D558" s="56" t="s">
        <v>241</v>
      </c>
      <c r="E558" s="56" t="s">
        <v>524</v>
      </c>
      <c r="F558" s="56">
        <v>566</v>
      </c>
    </row>
    <row r="559" spans="2:6">
      <c r="B559" s="56">
        <v>16</v>
      </c>
      <c r="C559" s="56" t="s">
        <v>520</v>
      </c>
      <c r="D559" s="56" t="s">
        <v>241</v>
      </c>
      <c r="E559" s="56" t="s">
        <v>525</v>
      </c>
      <c r="F559" s="56">
        <v>567</v>
      </c>
    </row>
    <row r="560" spans="2:6">
      <c r="B560" s="56">
        <v>16</v>
      </c>
      <c r="C560" s="56" t="s">
        <v>520</v>
      </c>
      <c r="D560" s="56" t="s">
        <v>241</v>
      </c>
      <c r="E560" s="56" t="s">
        <v>526</v>
      </c>
      <c r="F560" s="56">
        <v>568</v>
      </c>
    </row>
    <row r="561" spans="2:6">
      <c r="B561" s="56">
        <v>16</v>
      </c>
      <c r="C561" s="56" t="s">
        <v>520</v>
      </c>
      <c r="D561" s="56" t="s">
        <v>241</v>
      </c>
      <c r="E561" s="56" t="s">
        <v>527</v>
      </c>
      <c r="F561" s="56">
        <v>569</v>
      </c>
    </row>
    <row r="562" spans="2:6">
      <c r="B562" s="56">
        <v>16</v>
      </c>
      <c r="C562" s="56" t="s">
        <v>520</v>
      </c>
      <c r="D562" s="56" t="s">
        <v>241</v>
      </c>
      <c r="E562" s="56" t="s">
        <v>528</v>
      </c>
      <c r="F562" s="56">
        <v>570</v>
      </c>
    </row>
    <row r="563" spans="2:6">
      <c r="B563" s="56">
        <v>16</v>
      </c>
      <c r="C563" s="56" t="s">
        <v>520</v>
      </c>
      <c r="D563" s="56" t="s">
        <v>241</v>
      </c>
      <c r="E563" s="56" t="s">
        <v>529</v>
      </c>
      <c r="F563" s="56">
        <v>571</v>
      </c>
    </row>
    <row r="564" spans="2:6">
      <c r="B564" s="56">
        <v>16</v>
      </c>
      <c r="C564" s="56" t="s">
        <v>520</v>
      </c>
      <c r="D564" s="56" t="s">
        <v>241</v>
      </c>
      <c r="E564" s="56" t="s">
        <v>530</v>
      </c>
      <c r="F564" s="56">
        <v>572</v>
      </c>
    </row>
    <row r="565" spans="2:6">
      <c r="B565" s="56">
        <v>16</v>
      </c>
      <c r="C565" s="56" t="s">
        <v>520</v>
      </c>
      <c r="D565" s="56" t="s">
        <v>241</v>
      </c>
      <c r="E565" s="56" t="s">
        <v>531</v>
      </c>
      <c r="F565" s="56">
        <v>573</v>
      </c>
    </row>
    <row r="566" spans="2:6">
      <c r="B566" s="56">
        <v>16</v>
      </c>
      <c r="C566" s="56" t="s">
        <v>520</v>
      </c>
      <c r="D566" s="56" t="s">
        <v>241</v>
      </c>
      <c r="E566" s="56" t="s">
        <v>532</v>
      </c>
      <c r="F566" s="56">
        <v>574</v>
      </c>
    </row>
    <row r="567" spans="2:6">
      <c r="B567" s="56">
        <v>16</v>
      </c>
      <c r="C567" s="56" t="s">
        <v>520</v>
      </c>
      <c r="D567" s="56" t="s">
        <v>241</v>
      </c>
      <c r="E567" s="56" t="s">
        <v>533</v>
      </c>
      <c r="F567" s="56">
        <v>575</v>
      </c>
    </row>
    <row r="568" spans="2:6">
      <c r="B568" s="56">
        <v>16</v>
      </c>
      <c r="C568" s="56" t="s">
        <v>520</v>
      </c>
      <c r="D568" s="56" t="s">
        <v>241</v>
      </c>
      <c r="E568" s="56" t="s">
        <v>534</v>
      </c>
      <c r="F568" s="56">
        <v>576</v>
      </c>
    </row>
    <row r="569" spans="2:6">
      <c r="B569" s="56">
        <v>16</v>
      </c>
      <c r="C569" s="56" t="s">
        <v>520</v>
      </c>
      <c r="D569" s="56" t="s">
        <v>241</v>
      </c>
      <c r="E569" s="56" t="s">
        <v>535</v>
      </c>
      <c r="F569" s="56">
        <v>577</v>
      </c>
    </row>
    <row r="570" spans="2:6">
      <c r="B570" s="56">
        <v>16</v>
      </c>
      <c r="C570" s="56" t="s">
        <v>520</v>
      </c>
      <c r="D570" s="56" t="s">
        <v>241</v>
      </c>
      <c r="E570" s="56" t="s">
        <v>536</v>
      </c>
      <c r="F570" s="56">
        <v>578</v>
      </c>
    </row>
    <row r="571" spans="2:6">
      <c r="B571" s="56">
        <v>16</v>
      </c>
      <c r="C571" s="56" t="s">
        <v>520</v>
      </c>
      <c r="D571" s="56" t="s">
        <v>241</v>
      </c>
      <c r="E571" s="56" t="s">
        <v>537</v>
      </c>
      <c r="F571" s="56">
        <v>579</v>
      </c>
    </row>
    <row r="572" spans="2:6">
      <c r="B572" s="56">
        <v>16</v>
      </c>
      <c r="C572" s="56" t="s">
        <v>520</v>
      </c>
      <c r="D572" s="56" t="s">
        <v>241</v>
      </c>
      <c r="E572" s="56" t="s">
        <v>538</v>
      </c>
      <c r="F572" s="56">
        <v>580</v>
      </c>
    </row>
    <row r="573" spans="2:6">
      <c r="B573" s="56">
        <v>16</v>
      </c>
      <c r="C573" s="56" t="s">
        <v>520</v>
      </c>
      <c r="D573" s="56" t="s">
        <v>241</v>
      </c>
      <c r="E573" s="56" t="s">
        <v>539</v>
      </c>
      <c r="F573" s="56">
        <v>581</v>
      </c>
    </row>
    <row r="574" spans="2:6">
      <c r="B574" s="56">
        <v>16</v>
      </c>
      <c r="C574" s="56" t="s">
        <v>520</v>
      </c>
      <c r="D574" s="56" t="s">
        <v>241</v>
      </c>
      <c r="E574" s="56" t="s">
        <v>540</v>
      </c>
      <c r="F574" s="56">
        <v>582</v>
      </c>
    </row>
    <row r="575" spans="2:6">
      <c r="B575" s="56">
        <v>16</v>
      </c>
      <c r="C575" s="56" t="s">
        <v>520</v>
      </c>
      <c r="D575" s="56" t="s">
        <v>241</v>
      </c>
      <c r="E575" s="56" t="s">
        <v>541</v>
      </c>
      <c r="F575" s="56">
        <v>583</v>
      </c>
    </row>
    <row r="576" spans="2:6">
      <c r="B576" s="56">
        <v>16</v>
      </c>
      <c r="C576" s="56" t="s">
        <v>520</v>
      </c>
      <c r="D576" s="56" t="s">
        <v>241</v>
      </c>
      <c r="E576" s="56" t="s">
        <v>542</v>
      </c>
      <c r="F576" s="56">
        <v>584</v>
      </c>
    </row>
    <row r="577" spans="2:6">
      <c r="B577" s="56">
        <v>16</v>
      </c>
      <c r="C577" s="56" t="s">
        <v>520</v>
      </c>
      <c r="D577" s="56" t="s">
        <v>241</v>
      </c>
      <c r="E577" s="56" t="s">
        <v>543</v>
      </c>
      <c r="F577" s="56">
        <v>585</v>
      </c>
    </row>
    <row r="578" spans="2:6">
      <c r="B578" s="56">
        <v>16</v>
      </c>
      <c r="C578" s="56" t="s">
        <v>520</v>
      </c>
      <c r="D578" s="56" t="s">
        <v>241</v>
      </c>
      <c r="E578" s="56" t="s">
        <v>544</v>
      </c>
      <c r="F578" s="56">
        <v>586</v>
      </c>
    </row>
    <row r="579" spans="2:6">
      <c r="B579" s="56">
        <v>16</v>
      </c>
      <c r="C579" s="56" t="s">
        <v>520</v>
      </c>
      <c r="D579" s="56" t="s">
        <v>241</v>
      </c>
      <c r="E579" s="56" t="s">
        <v>545</v>
      </c>
      <c r="F579" s="56">
        <v>587</v>
      </c>
    </row>
    <row r="580" spans="2:6">
      <c r="B580" s="56">
        <v>16</v>
      </c>
      <c r="C580" s="56" t="s">
        <v>520</v>
      </c>
      <c r="D580" s="56" t="s">
        <v>241</v>
      </c>
      <c r="E580" s="56" t="s">
        <v>1114</v>
      </c>
      <c r="F580" s="56">
        <v>588</v>
      </c>
    </row>
    <row r="581" spans="2:6">
      <c r="B581" s="56"/>
      <c r="C581" s="56"/>
      <c r="D581" s="56"/>
      <c r="E581" s="56"/>
      <c r="F581" s="56"/>
    </row>
    <row r="582" spans="2:6">
      <c r="B582" s="56"/>
      <c r="C582" s="56"/>
      <c r="D582" s="56"/>
      <c r="E582" s="56"/>
      <c r="F582" s="56"/>
    </row>
    <row r="583" spans="2:6">
      <c r="B583" s="56">
        <v>17</v>
      </c>
      <c r="C583" s="56" t="s">
        <v>546</v>
      </c>
      <c r="D583" s="56" t="s">
        <v>240</v>
      </c>
      <c r="E583" s="56" t="s">
        <v>547</v>
      </c>
      <c r="F583" s="56">
        <v>590</v>
      </c>
    </row>
    <row r="584" spans="2:6">
      <c r="B584" s="56">
        <v>17</v>
      </c>
      <c r="C584" s="56" t="s">
        <v>546</v>
      </c>
      <c r="D584" s="56" t="s">
        <v>240</v>
      </c>
      <c r="E584" s="56" t="s">
        <v>548</v>
      </c>
      <c r="F584" s="56">
        <v>591</v>
      </c>
    </row>
    <row r="585" spans="2:6">
      <c r="B585" s="56">
        <v>17</v>
      </c>
      <c r="C585" s="56" t="s">
        <v>546</v>
      </c>
      <c r="D585" s="56" t="s">
        <v>240</v>
      </c>
      <c r="E585" s="56" t="s">
        <v>549</v>
      </c>
      <c r="F585" s="56">
        <v>592</v>
      </c>
    </row>
    <row r="586" spans="2:6">
      <c r="B586" s="56">
        <v>17</v>
      </c>
      <c r="C586" s="56" t="s">
        <v>546</v>
      </c>
      <c r="D586" s="56" t="s">
        <v>240</v>
      </c>
      <c r="E586" s="56" t="s">
        <v>550</v>
      </c>
      <c r="F586" s="56">
        <v>593</v>
      </c>
    </row>
    <row r="587" spans="2:6">
      <c r="B587" s="56">
        <v>17</v>
      </c>
      <c r="C587" s="56" t="s">
        <v>546</v>
      </c>
      <c r="D587" s="56" t="s">
        <v>240</v>
      </c>
      <c r="E587" s="56" t="s">
        <v>551</v>
      </c>
      <c r="F587" s="56">
        <v>594</v>
      </c>
    </row>
    <row r="588" spans="2:6">
      <c r="B588" s="56">
        <v>17</v>
      </c>
      <c r="C588" s="56" t="s">
        <v>546</v>
      </c>
      <c r="D588" s="56" t="s">
        <v>240</v>
      </c>
      <c r="E588" s="56" t="s">
        <v>552</v>
      </c>
      <c r="F588" s="56">
        <v>595</v>
      </c>
    </row>
    <row r="589" spans="2:6">
      <c r="B589" s="56">
        <v>17</v>
      </c>
      <c r="C589" s="56" t="s">
        <v>546</v>
      </c>
      <c r="D589" s="56" t="s">
        <v>240</v>
      </c>
      <c r="E589" s="56" t="s">
        <v>553</v>
      </c>
      <c r="F589" s="56">
        <v>596</v>
      </c>
    </row>
    <row r="590" spans="2:6">
      <c r="B590" s="56">
        <v>17</v>
      </c>
      <c r="C590" s="56" t="s">
        <v>546</v>
      </c>
      <c r="D590" s="56" t="s">
        <v>240</v>
      </c>
      <c r="E590" s="56" t="s">
        <v>554</v>
      </c>
      <c r="F590" s="56">
        <v>597</v>
      </c>
    </row>
    <row r="591" spans="2:6">
      <c r="B591" s="56">
        <v>17</v>
      </c>
      <c r="C591" s="56" t="s">
        <v>546</v>
      </c>
      <c r="D591" s="56" t="s">
        <v>240</v>
      </c>
      <c r="E591" s="56" t="s">
        <v>555</v>
      </c>
      <c r="F591" s="56">
        <v>598</v>
      </c>
    </row>
    <row r="592" spans="2:6">
      <c r="B592" s="56">
        <v>17</v>
      </c>
      <c r="C592" s="56" t="s">
        <v>546</v>
      </c>
      <c r="D592" s="56" t="s">
        <v>240</v>
      </c>
      <c r="E592" s="56" t="s">
        <v>556</v>
      </c>
      <c r="F592" s="56">
        <v>599</v>
      </c>
    </row>
    <row r="593" spans="2:6">
      <c r="B593" s="56">
        <v>17</v>
      </c>
      <c r="C593" s="56" t="s">
        <v>546</v>
      </c>
      <c r="D593" s="56" t="s">
        <v>240</v>
      </c>
      <c r="E593" s="56" t="s">
        <v>557</v>
      </c>
      <c r="F593" s="56">
        <v>600</v>
      </c>
    </row>
    <row r="594" spans="2:6">
      <c r="B594" s="56">
        <v>17</v>
      </c>
      <c r="C594" s="56" t="s">
        <v>546</v>
      </c>
      <c r="D594" s="56" t="s">
        <v>240</v>
      </c>
      <c r="E594" s="56" t="s">
        <v>558</v>
      </c>
      <c r="F594" s="56">
        <v>601</v>
      </c>
    </row>
    <row r="595" spans="2:6">
      <c r="B595" s="56">
        <v>17</v>
      </c>
      <c r="C595" s="56" t="s">
        <v>546</v>
      </c>
      <c r="D595" s="56" t="s">
        <v>240</v>
      </c>
      <c r="E595" s="56" t="s">
        <v>559</v>
      </c>
      <c r="F595" s="56">
        <v>602</v>
      </c>
    </row>
    <row r="596" spans="2:6">
      <c r="B596" s="56">
        <v>17</v>
      </c>
      <c r="C596" s="56" t="s">
        <v>546</v>
      </c>
      <c r="D596" s="56" t="s">
        <v>240</v>
      </c>
      <c r="E596" s="56" t="s">
        <v>560</v>
      </c>
      <c r="F596" s="56">
        <v>603</v>
      </c>
    </row>
    <row r="597" spans="2:6">
      <c r="B597" s="56">
        <v>17</v>
      </c>
      <c r="C597" s="56" t="s">
        <v>546</v>
      </c>
      <c r="D597" s="56" t="s">
        <v>240</v>
      </c>
      <c r="E597" s="56" t="s">
        <v>561</v>
      </c>
      <c r="F597" s="56">
        <v>604</v>
      </c>
    </row>
    <row r="598" spans="2:6">
      <c r="B598" s="56">
        <v>17</v>
      </c>
      <c r="C598" s="56" t="s">
        <v>546</v>
      </c>
      <c r="D598" s="56" t="s">
        <v>240</v>
      </c>
      <c r="E598" s="56" t="s">
        <v>562</v>
      </c>
      <c r="F598" s="56">
        <v>605</v>
      </c>
    </row>
    <row r="599" spans="2:6">
      <c r="B599" s="56">
        <v>17</v>
      </c>
      <c r="C599" s="56" t="s">
        <v>546</v>
      </c>
      <c r="D599" s="56" t="s">
        <v>240</v>
      </c>
      <c r="E599" s="56" t="s">
        <v>563</v>
      </c>
      <c r="F599" s="56">
        <v>606</v>
      </c>
    </row>
    <row r="600" spans="2:6">
      <c r="B600" s="56">
        <v>17</v>
      </c>
      <c r="C600" s="56" t="s">
        <v>546</v>
      </c>
      <c r="D600" s="56" t="s">
        <v>240</v>
      </c>
      <c r="E600" s="56" t="s">
        <v>564</v>
      </c>
      <c r="F600" s="56">
        <v>607</v>
      </c>
    </row>
    <row r="601" spans="2:6">
      <c r="B601" s="56">
        <v>17</v>
      </c>
      <c r="C601" s="56" t="s">
        <v>546</v>
      </c>
      <c r="D601" s="56" t="s">
        <v>240</v>
      </c>
      <c r="E601" s="56" t="s">
        <v>565</v>
      </c>
      <c r="F601" s="56">
        <v>608</v>
      </c>
    </row>
    <row r="602" spans="2:6">
      <c r="B602" s="56">
        <v>17</v>
      </c>
      <c r="C602" s="56" t="s">
        <v>546</v>
      </c>
      <c r="D602" s="56" t="s">
        <v>240</v>
      </c>
      <c r="E602" s="56" t="s">
        <v>566</v>
      </c>
      <c r="F602" s="56">
        <v>609</v>
      </c>
    </row>
    <row r="603" spans="2:6">
      <c r="B603" s="56">
        <v>17</v>
      </c>
      <c r="C603" s="56" t="s">
        <v>546</v>
      </c>
      <c r="D603" s="56" t="s">
        <v>240</v>
      </c>
      <c r="E603" s="56" t="s">
        <v>567</v>
      </c>
      <c r="F603" s="56">
        <v>610</v>
      </c>
    </row>
    <row r="604" spans="2:6">
      <c r="B604" s="56">
        <v>17</v>
      </c>
      <c r="C604" s="56" t="s">
        <v>546</v>
      </c>
      <c r="D604" s="56" t="s">
        <v>240</v>
      </c>
      <c r="E604" s="56" t="s">
        <v>568</v>
      </c>
      <c r="F604" s="56">
        <v>611</v>
      </c>
    </row>
    <row r="605" spans="2:6">
      <c r="B605" s="56">
        <v>17</v>
      </c>
      <c r="C605" s="56" t="s">
        <v>546</v>
      </c>
      <c r="D605" s="56" t="s">
        <v>240</v>
      </c>
      <c r="E605" s="56" t="s">
        <v>1283</v>
      </c>
      <c r="F605" s="56">
        <v>612</v>
      </c>
    </row>
    <row r="606" spans="2:6">
      <c r="B606" s="56">
        <v>17</v>
      </c>
      <c r="C606" s="56" t="s">
        <v>546</v>
      </c>
      <c r="D606" s="56" t="s">
        <v>240</v>
      </c>
      <c r="E606" s="56" t="s">
        <v>1115</v>
      </c>
      <c r="F606" s="56">
        <v>613</v>
      </c>
    </row>
    <row r="607" spans="2:6">
      <c r="B607" s="56"/>
      <c r="C607" s="56"/>
      <c r="D607" s="56"/>
      <c r="E607" s="56"/>
      <c r="F607" s="56"/>
    </row>
    <row r="608" spans="2:6">
      <c r="B608" s="56"/>
      <c r="C608" s="56"/>
      <c r="D608" s="56"/>
      <c r="E608" s="56"/>
      <c r="F608" s="56"/>
    </row>
    <row r="609" spans="2:6">
      <c r="B609" s="56">
        <v>18</v>
      </c>
      <c r="C609" s="56" t="s">
        <v>126</v>
      </c>
      <c r="D609" s="56" t="s">
        <v>815</v>
      </c>
      <c r="E609" s="56" t="s">
        <v>816</v>
      </c>
      <c r="F609" s="56">
        <v>615</v>
      </c>
    </row>
    <row r="610" spans="2:6">
      <c r="B610" s="56">
        <v>18</v>
      </c>
      <c r="C610" s="56" t="s">
        <v>126</v>
      </c>
      <c r="D610" s="56" t="s">
        <v>815</v>
      </c>
      <c r="E610" s="56" t="s">
        <v>817</v>
      </c>
      <c r="F610" s="56">
        <v>616</v>
      </c>
    </row>
    <row r="611" spans="2:6">
      <c r="B611" s="56">
        <v>18</v>
      </c>
      <c r="C611" s="56" t="s">
        <v>126</v>
      </c>
      <c r="D611" s="56" t="s">
        <v>815</v>
      </c>
      <c r="E611" s="56" t="s">
        <v>818</v>
      </c>
      <c r="F611" s="56">
        <v>617</v>
      </c>
    </row>
    <row r="612" spans="2:6">
      <c r="B612" s="56">
        <v>18</v>
      </c>
      <c r="C612" s="56" t="s">
        <v>126</v>
      </c>
      <c r="D612" s="56" t="s">
        <v>815</v>
      </c>
      <c r="E612" s="56" t="s">
        <v>819</v>
      </c>
      <c r="F612" s="56">
        <v>618</v>
      </c>
    </row>
    <row r="613" spans="2:6">
      <c r="B613" s="56">
        <v>18</v>
      </c>
      <c r="C613" s="56" t="s">
        <v>126</v>
      </c>
      <c r="D613" s="56" t="s">
        <v>815</v>
      </c>
      <c r="E613" s="56" t="s">
        <v>820</v>
      </c>
      <c r="F613" s="56">
        <v>619</v>
      </c>
    </row>
    <row r="614" spans="2:6">
      <c r="B614" s="56">
        <v>18</v>
      </c>
      <c r="C614" s="56" t="s">
        <v>126</v>
      </c>
      <c r="D614" s="56" t="s">
        <v>815</v>
      </c>
      <c r="E614" s="56" t="s">
        <v>821</v>
      </c>
      <c r="F614" s="56">
        <v>620</v>
      </c>
    </row>
    <row r="615" spans="2:6">
      <c r="B615" s="56">
        <v>18</v>
      </c>
      <c r="C615" s="56" t="s">
        <v>126</v>
      </c>
      <c r="D615" s="56" t="s">
        <v>815</v>
      </c>
      <c r="E615" s="56" t="s">
        <v>822</v>
      </c>
      <c r="F615" s="56">
        <v>621</v>
      </c>
    </row>
    <row r="616" spans="2:6">
      <c r="B616" s="56">
        <v>18</v>
      </c>
      <c r="C616" s="56" t="s">
        <v>126</v>
      </c>
      <c r="D616" s="56" t="s">
        <v>815</v>
      </c>
      <c r="E616" s="56" t="s">
        <v>823</v>
      </c>
      <c r="F616" s="56">
        <v>622</v>
      </c>
    </row>
    <row r="617" spans="2:6">
      <c r="B617" s="56">
        <v>18</v>
      </c>
      <c r="C617" s="56" t="s">
        <v>126</v>
      </c>
      <c r="D617" s="56" t="s">
        <v>815</v>
      </c>
      <c r="E617" s="56" t="s">
        <v>824</v>
      </c>
      <c r="F617" s="56">
        <v>623</v>
      </c>
    </row>
    <row r="618" spans="2:6">
      <c r="B618" s="56">
        <v>18</v>
      </c>
      <c r="C618" s="56" t="s">
        <v>126</v>
      </c>
      <c r="D618" s="56" t="s">
        <v>815</v>
      </c>
      <c r="E618" s="56" t="s">
        <v>825</v>
      </c>
      <c r="F618" s="56">
        <v>624</v>
      </c>
    </row>
    <row r="619" spans="2:6">
      <c r="B619" s="56">
        <v>18</v>
      </c>
      <c r="C619" s="56" t="s">
        <v>126</v>
      </c>
      <c r="D619" s="56" t="s">
        <v>815</v>
      </c>
      <c r="E619" s="56" t="s">
        <v>826</v>
      </c>
      <c r="F619" s="56">
        <v>625</v>
      </c>
    </row>
    <row r="620" spans="2:6">
      <c r="B620" s="56">
        <v>18</v>
      </c>
      <c r="C620" s="56" t="s">
        <v>126</v>
      </c>
      <c r="D620" s="56" t="s">
        <v>815</v>
      </c>
      <c r="E620" s="56" t="s">
        <v>827</v>
      </c>
      <c r="F620" s="56">
        <v>626</v>
      </c>
    </row>
    <row r="621" spans="2:6">
      <c r="B621" s="56">
        <v>18</v>
      </c>
      <c r="C621" s="56" t="s">
        <v>126</v>
      </c>
      <c r="D621" s="56" t="s">
        <v>815</v>
      </c>
      <c r="E621" s="56" t="s">
        <v>828</v>
      </c>
      <c r="F621" s="56">
        <v>627</v>
      </c>
    </row>
    <row r="622" spans="2:6">
      <c r="B622" s="56">
        <v>18</v>
      </c>
      <c r="C622" s="56" t="s">
        <v>126</v>
      </c>
      <c r="D622" s="56" t="s">
        <v>815</v>
      </c>
      <c r="E622" s="56" t="s">
        <v>829</v>
      </c>
      <c r="F622" s="56">
        <v>628</v>
      </c>
    </row>
    <row r="623" spans="2:6">
      <c r="B623" s="56">
        <v>18</v>
      </c>
      <c r="C623" s="56" t="s">
        <v>126</v>
      </c>
      <c r="D623" s="56" t="s">
        <v>815</v>
      </c>
      <c r="E623" s="56" t="s">
        <v>830</v>
      </c>
      <c r="F623" s="56">
        <v>629</v>
      </c>
    </row>
    <row r="624" spans="2:6">
      <c r="B624" s="56">
        <v>18</v>
      </c>
      <c r="C624" s="56" t="s">
        <v>126</v>
      </c>
      <c r="D624" s="56" t="s">
        <v>815</v>
      </c>
      <c r="E624" s="56" t="s">
        <v>831</v>
      </c>
      <c r="F624" s="56">
        <v>630</v>
      </c>
    </row>
    <row r="625" spans="2:6">
      <c r="B625" s="56">
        <v>18</v>
      </c>
      <c r="C625" s="56" t="s">
        <v>126</v>
      </c>
      <c r="D625" s="56" t="s">
        <v>815</v>
      </c>
      <c r="E625" s="56" t="s">
        <v>832</v>
      </c>
      <c r="F625" s="56">
        <v>631</v>
      </c>
    </row>
    <row r="626" spans="2:6">
      <c r="B626" s="56">
        <v>18</v>
      </c>
      <c r="C626" s="56" t="s">
        <v>126</v>
      </c>
      <c r="D626" s="56" t="s">
        <v>815</v>
      </c>
      <c r="E626" s="56" t="s">
        <v>833</v>
      </c>
      <c r="F626" s="56">
        <v>632</v>
      </c>
    </row>
    <row r="627" spans="2:6">
      <c r="B627" s="56">
        <v>18</v>
      </c>
      <c r="C627" s="56" t="s">
        <v>126</v>
      </c>
      <c r="D627" s="56" t="s">
        <v>815</v>
      </c>
      <c r="E627" s="56" t="s">
        <v>834</v>
      </c>
      <c r="F627" s="56">
        <v>633</v>
      </c>
    </row>
    <row r="628" spans="2:6">
      <c r="B628" s="56">
        <v>18</v>
      </c>
      <c r="C628" s="56" t="s">
        <v>126</v>
      </c>
      <c r="D628" s="56" t="s">
        <v>815</v>
      </c>
      <c r="E628" s="56" t="s">
        <v>835</v>
      </c>
      <c r="F628" s="56">
        <v>634</v>
      </c>
    </row>
    <row r="629" spans="2:6">
      <c r="B629" s="56">
        <v>18</v>
      </c>
      <c r="C629" s="56" t="s">
        <v>126</v>
      </c>
      <c r="D629" s="56" t="s">
        <v>815</v>
      </c>
      <c r="E629" s="56" t="s">
        <v>836</v>
      </c>
      <c r="F629" s="56">
        <v>635</v>
      </c>
    </row>
    <row r="630" spans="2:6">
      <c r="B630" s="56">
        <v>18</v>
      </c>
      <c r="C630" s="56" t="s">
        <v>126</v>
      </c>
      <c r="D630" s="56" t="s">
        <v>815</v>
      </c>
      <c r="E630" s="56" t="s">
        <v>837</v>
      </c>
      <c r="F630" s="56">
        <v>636</v>
      </c>
    </row>
    <row r="631" spans="2:6">
      <c r="B631" s="56">
        <v>18</v>
      </c>
      <c r="C631" s="56" t="s">
        <v>126</v>
      </c>
      <c r="D631" s="56" t="s">
        <v>815</v>
      </c>
      <c r="E631" s="56" t="s">
        <v>838</v>
      </c>
      <c r="F631" s="56">
        <v>637</v>
      </c>
    </row>
    <row r="632" spans="2:6">
      <c r="B632" s="56">
        <v>18</v>
      </c>
      <c r="C632" s="56" t="s">
        <v>126</v>
      </c>
      <c r="D632" s="56" t="s">
        <v>815</v>
      </c>
      <c r="E632" s="56" t="s">
        <v>839</v>
      </c>
      <c r="F632" s="56">
        <v>638</v>
      </c>
    </row>
    <row r="633" spans="2:6">
      <c r="B633" s="56">
        <v>18</v>
      </c>
      <c r="C633" s="56" t="s">
        <v>126</v>
      </c>
      <c r="D633" s="56" t="s">
        <v>815</v>
      </c>
      <c r="E633" s="56" t="s">
        <v>840</v>
      </c>
      <c r="F633" s="56">
        <v>639</v>
      </c>
    </row>
    <row r="634" spans="2:6">
      <c r="B634" s="56">
        <v>18</v>
      </c>
      <c r="C634" s="56" t="s">
        <v>126</v>
      </c>
      <c r="D634" s="56" t="s">
        <v>815</v>
      </c>
      <c r="E634" s="56" t="s">
        <v>841</v>
      </c>
      <c r="F634" s="56">
        <v>640</v>
      </c>
    </row>
    <row r="635" spans="2:6">
      <c r="B635" s="56">
        <v>18</v>
      </c>
      <c r="C635" s="56" t="s">
        <v>126</v>
      </c>
      <c r="D635" s="56" t="s">
        <v>815</v>
      </c>
      <c r="E635" s="56" t="s">
        <v>842</v>
      </c>
      <c r="F635" s="56">
        <v>641</v>
      </c>
    </row>
    <row r="636" spans="2:6">
      <c r="B636" s="56">
        <v>18</v>
      </c>
      <c r="C636" s="56" t="s">
        <v>126</v>
      </c>
      <c r="D636" s="56" t="s">
        <v>815</v>
      </c>
      <c r="E636" s="56" t="s">
        <v>843</v>
      </c>
      <c r="F636" s="56">
        <v>642</v>
      </c>
    </row>
    <row r="637" spans="2:6">
      <c r="B637" s="56">
        <v>18</v>
      </c>
      <c r="C637" s="56" t="s">
        <v>126</v>
      </c>
      <c r="D637" s="56" t="s">
        <v>815</v>
      </c>
      <c r="E637" s="56" t="s">
        <v>844</v>
      </c>
      <c r="F637" s="56">
        <v>643</v>
      </c>
    </row>
    <row r="638" spans="2:6">
      <c r="B638" s="56">
        <v>18</v>
      </c>
      <c r="C638" s="56" t="s">
        <v>126</v>
      </c>
      <c r="D638" s="56" t="s">
        <v>815</v>
      </c>
      <c r="E638" s="56" t="s">
        <v>845</v>
      </c>
      <c r="F638" s="56">
        <v>644</v>
      </c>
    </row>
    <row r="639" spans="2:6">
      <c r="B639" s="56">
        <v>18</v>
      </c>
      <c r="C639" s="56" t="s">
        <v>126</v>
      </c>
      <c r="D639" s="56" t="s">
        <v>815</v>
      </c>
      <c r="E639" s="56" t="s">
        <v>846</v>
      </c>
      <c r="F639" s="56">
        <v>645</v>
      </c>
    </row>
    <row r="640" spans="2:6">
      <c r="B640" s="56">
        <v>18</v>
      </c>
      <c r="C640" s="56" t="s">
        <v>126</v>
      </c>
      <c r="D640" s="56" t="s">
        <v>815</v>
      </c>
      <c r="E640" s="56" t="s">
        <v>847</v>
      </c>
      <c r="F640" s="56">
        <v>646</v>
      </c>
    </row>
    <row r="641" spans="2:6">
      <c r="B641" s="56">
        <v>18</v>
      </c>
      <c r="C641" s="56" t="s">
        <v>126</v>
      </c>
      <c r="D641" s="56" t="s">
        <v>815</v>
      </c>
      <c r="E641" s="56" t="s">
        <v>848</v>
      </c>
      <c r="F641" s="56">
        <v>647</v>
      </c>
    </row>
    <row r="642" spans="2:6">
      <c r="B642" s="56">
        <v>18</v>
      </c>
      <c r="C642" s="56" t="s">
        <v>126</v>
      </c>
      <c r="D642" s="56" t="s">
        <v>815</v>
      </c>
      <c r="E642" s="56" t="s">
        <v>849</v>
      </c>
      <c r="F642" s="56">
        <v>648</v>
      </c>
    </row>
    <row r="643" spans="2:6">
      <c r="B643" s="56">
        <v>18</v>
      </c>
      <c r="C643" s="56" t="s">
        <v>126</v>
      </c>
      <c r="D643" s="56" t="s">
        <v>815</v>
      </c>
      <c r="E643" s="56" t="s">
        <v>850</v>
      </c>
      <c r="F643" s="56">
        <v>649</v>
      </c>
    </row>
    <row r="644" spans="2:6">
      <c r="B644" s="56">
        <v>18</v>
      </c>
      <c r="C644" s="56" t="s">
        <v>126</v>
      </c>
      <c r="D644" s="56" t="s">
        <v>815</v>
      </c>
      <c r="E644" s="56" t="s">
        <v>851</v>
      </c>
      <c r="F644" s="56">
        <v>650</v>
      </c>
    </row>
    <row r="645" spans="2:6">
      <c r="B645" s="56">
        <v>18</v>
      </c>
      <c r="C645" s="56" t="s">
        <v>126</v>
      </c>
      <c r="D645" s="56" t="s">
        <v>815</v>
      </c>
      <c r="E645" s="56" t="s">
        <v>852</v>
      </c>
      <c r="F645" s="56">
        <v>651</v>
      </c>
    </row>
    <row r="646" spans="2:6">
      <c r="B646" s="56">
        <v>18</v>
      </c>
      <c r="C646" s="56" t="s">
        <v>126</v>
      </c>
      <c r="D646" s="56" t="s">
        <v>815</v>
      </c>
      <c r="E646" s="56" t="s">
        <v>853</v>
      </c>
      <c r="F646" s="56">
        <v>652</v>
      </c>
    </row>
    <row r="647" spans="2:6">
      <c r="B647" s="56">
        <v>18</v>
      </c>
      <c r="C647" s="56" t="s">
        <v>126</v>
      </c>
      <c r="D647" s="56" t="s">
        <v>815</v>
      </c>
      <c r="E647" s="56" t="s">
        <v>854</v>
      </c>
      <c r="F647" s="56">
        <v>653</v>
      </c>
    </row>
    <row r="648" spans="2:6">
      <c r="B648" s="56">
        <v>18</v>
      </c>
      <c r="C648" s="56" t="s">
        <v>126</v>
      </c>
      <c r="D648" s="56" t="s">
        <v>815</v>
      </c>
      <c r="E648" s="56" t="s">
        <v>855</v>
      </c>
      <c r="F648" s="56">
        <v>654</v>
      </c>
    </row>
    <row r="649" spans="2:6">
      <c r="B649" s="56">
        <v>18</v>
      </c>
      <c r="C649" s="56" t="s">
        <v>126</v>
      </c>
      <c r="D649" s="56" t="s">
        <v>815</v>
      </c>
      <c r="E649" s="56" t="s">
        <v>856</v>
      </c>
      <c r="F649" s="56">
        <v>655</v>
      </c>
    </row>
    <row r="650" spans="2:6">
      <c r="B650" s="56">
        <v>18</v>
      </c>
      <c r="C650" s="56" t="s">
        <v>126</v>
      </c>
      <c r="D650" s="56" t="s">
        <v>815</v>
      </c>
      <c r="E650" s="56" t="s">
        <v>857</v>
      </c>
      <c r="F650" s="56">
        <v>656</v>
      </c>
    </row>
    <row r="651" spans="2:6">
      <c r="B651" s="56">
        <v>18</v>
      </c>
      <c r="C651" s="56" t="s">
        <v>126</v>
      </c>
      <c r="D651" s="56" t="s">
        <v>815</v>
      </c>
      <c r="E651" s="56" t="s">
        <v>858</v>
      </c>
      <c r="F651" s="56">
        <v>657</v>
      </c>
    </row>
    <row r="652" spans="2:6">
      <c r="B652" s="56">
        <v>18</v>
      </c>
      <c r="C652" s="56" t="s">
        <v>126</v>
      </c>
      <c r="D652" s="56" t="s">
        <v>815</v>
      </c>
      <c r="E652" s="56" t="s">
        <v>859</v>
      </c>
      <c r="F652" s="56">
        <v>658</v>
      </c>
    </row>
    <row r="653" spans="2:6">
      <c r="B653" s="56">
        <v>18</v>
      </c>
      <c r="C653" s="56" t="s">
        <v>126</v>
      </c>
      <c r="D653" s="56" t="s">
        <v>815</v>
      </c>
      <c r="E653" s="56" t="s">
        <v>860</v>
      </c>
      <c r="F653" s="56">
        <v>659</v>
      </c>
    </row>
    <row r="654" spans="2:6">
      <c r="B654" s="56">
        <v>18</v>
      </c>
      <c r="C654" s="56" t="s">
        <v>126</v>
      </c>
      <c r="D654" s="56" t="s">
        <v>815</v>
      </c>
      <c r="E654" s="56" t="s">
        <v>861</v>
      </c>
      <c r="F654" s="56">
        <v>660</v>
      </c>
    </row>
    <row r="655" spans="2:6">
      <c r="B655" s="56">
        <v>18</v>
      </c>
      <c r="C655" s="56" t="s">
        <v>126</v>
      </c>
      <c r="D655" s="56" t="s">
        <v>815</v>
      </c>
      <c r="E655" s="56" t="s">
        <v>862</v>
      </c>
      <c r="F655" s="56">
        <v>661</v>
      </c>
    </row>
    <row r="656" spans="2:6">
      <c r="B656" s="56">
        <v>18</v>
      </c>
      <c r="C656" s="56" t="s">
        <v>126</v>
      </c>
      <c r="D656" s="56" t="s">
        <v>815</v>
      </c>
      <c r="E656" s="56" t="s">
        <v>863</v>
      </c>
      <c r="F656" s="56">
        <v>662</v>
      </c>
    </row>
    <row r="657" spans="2:6">
      <c r="B657" s="56">
        <v>18</v>
      </c>
      <c r="C657" s="56" t="s">
        <v>126</v>
      </c>
      <c r="D657" s="56" t="s">
        <v>815</v>
      </c>
      <c r="E657" s="56" t="s">
        <v>864</v>
      </c>
      <c r="F657" s="56">
        <v>663</v>
      </c>
    </row>
    <row r="658" spans="2:6">
      <c r="B658" s="56">
        <v>18</v>
      </c>
      <c r="C658" s="56" t="s">
        <v>126</v>
      </c>
      <c r="D658" s="56" t="s">
        <v>815</v>
      </c>
      <c r="E658" s="56" t="s">
        <v>865</v>
      </c>
      <c r="F658" s="56">
        <v>664</v>
      </c>
    </row>
    <row r="659" spans="2:6">
      <c r="B659" s="56">
        <v>18</v>
      </c>
      <c r="C659" s="56" t="s">
        <v>126</v>
      </c>
      <c r="D659" s="56" t="s">
        <v>815</v>
      </c>
      <c r="E659" s="56" t="s">
        <v>866</v>
      </c>
      <c r="F659" s="56">
        <v>665</v>
      </c>
    </row>
    <row r="660" spans="2:6">
      <c r="B660" s="56">
        <v>18</v>
      </c>
      <c r="C660" s="56" t="s">
        <v>126</v>
      </c>
      <c r="D660" s="56" t="s">
        <v>815</v>
      </c>
      <c r="E660" s="56" t="s">
        <v>867</v>
      </c>
      <c r="F660" s="56">
        <v>666</v>
      </c>
    </row>
    <row r="661" spans="2:6">
      <c r="B661" s="56">
        <v>18</v>
      </c>
      <c r="C661" s="56" t="s">
        <v>126</v>
      </c>
      <c r="D661" s="56" t="s">
        <v>815</v>
      </c>
      <c r="E661" s="56" t="s">
        <v>868</v>
      </c>
      <c r="F661" s="56">
        <v>667</v>
      </c>
    </row>
    <row r="662" spans="2:6">
      <c r="B662" s="56">
        <v>18</v>
      </c>
      <c r="C662" s="56" t="s">
        <v>126</v>
      </c>
      <c r="D662" s="56" t="s">
        <v>815</v>
      </c>
      <c r="E662" s="56" t="s">
        <v>869</v>
      </c>
      <c r="F662" s="56">
        <v>668</v>
      </c>
    </row>
    <row r="663" spans="2:6">
      <c r="B663" s="56">
        <v>18</v>
      </c>
      <c r="C663" s="56" t="s">
        <v>126</v>
      </c>
      <c r="D663" s="56" t="s">
        <v>815</v>
      </c>
      <c r="E663" s="56" t="s">
        <v>870</v>
      </c>
      <c r="F663" s="56">
        <v>669</v>
      </c>
    </row>
    <row r="664" spans="2:6">
      <c r="B664" s="56">
        <v>18</v>
      </c>
      <c r="C664" s="56" t="s">
        <v>126</v>
      </c>
      <c r="D664" s="56" t="s">
        <v>815</v>
      </c>
      <c r="E664" s="56" t="s">
        <v>1192</v>
      </c>
      <c r="F664" s="56">
        <v>670</v>
      </c>
    </row>
    <row r="665" spans="2:6">
      <c r="B665" s="56"/>
      <c r="C665" s="56"/>
      <c r="D665" s="56"/>
      <c r="E665" s="56"/>
      <c r="F665" s="56"/>
    </row>
    <row r="666" spans="2:6">
      <c r="B666" s="56"/>
      <c r="C666" s="56"/>
      <c r="D666" s="56"/>
      <c r="E666" s="56"/>
      <c r="F666" s="56"/>
    </row>
    <row r="667" spans="2:6">
      <c r="B667" s="56">
        <v>19</v>
      </c>
      <c r="C667" s="56" t="s">
        <v>871</v>
      </c>
      <c r="D667" s="56" t="s">
        <v>127</v>
      </c>
      <c r="E667" s="56" t="s">
        <v>872</v>
      </c>
      <c r="F667" s="56">
        <v>672</v>
      </c>
    </row>
    <row r="668" spans="2:6">
      <c r="B668" s="56">
        <v>19</v>
      </c>
      <c r="C668" s="56" t="s">
        <v>871</v>
      </c>
      <c r="D668" s="56" t="s">
        <v>127</v>
      </c>
      <c r="E668" s="56" t="s">
        <v>873</v>
      </c>
      <c r="F668" s="56">
        <v>673</v>
      </c>
    </row>
    <row r="669" spans="2:6">
      <c r="B669" s="56">
        <v>19</v>
      </c>
      <c r="C669" s="56" t="s">
        <v>871</v>
      </c>
      <c r="D669" s="56" t="s">
        <v>127</v>
      </c>
      <c r="E669" s="56" t="s">
        <v>874</v>
      </c>
      <c r="F669" s="56">
        <v>674</v>
      </c>
    </row>
    <row r="670" spans="2:6">
      <c r="B670" s="56">
        <v>19</v>
      </c>
      <c r="C670" s="56" t="s">
        <v>871</v>
      </c>
      <c r="D670" s="56" t="s">
        <v>127</v>
      </c>
      <c r="E670" s="56" t="s">
        <v>875</v>
      </c>
      <c r="F670" s="56">
        <v>675</v>
      </c>
    </row>
    <row r="671" spans="2:6">
      <c r="B671" s="56">
        <v>19</v>
      </c>
      <c r="C671" s="56" t="s">
        <v>871</v>
      </c>
      <c r="D671" s="56" t="s">
        <v>127</v>
      </c>
      <c r="E671" s="56" t="s">
        <v>876</v>
      </c>
      <c r="F671" s="56">
        <v>676</v>
      </c>
    </row>
    <row r="672" spans="2:6">
      <c r="B672" s="56">
        <v>19</v>
      </c>
      <c r="C672" s="56" t="s">
        <v>871</v>
      </c>
      <c r="D672" s="56" t="s">
        <v>127</v>
      </c>
      <c r="E672" s="56" t="s">
        <v>877</v>
      </c>
      <c r="F672" s="56">
        <v>677</v>
      </c>
    </row>
    <row r="673" spans="2:7">
      <c r="B673" s="56">
        <v>19</v>
      </c>
      <c r="C673" s="56" t="s">
        <v>871</v>
      </c>
      <c r="D673" s="56" t="s">
        <v>127</v>
      </c>
      <c r="E673" s="56" t="s">
        <v>878</v>
      </c>
      <c r="F673" s="56">
        <v>678</v>
      </c>
    </row>
    <row r="674" spans="2:7">
      <c r="B674" s="56">
        <v>19</v>
      </c>
      <c r="C674" s="56" t="s">
        <v>871</v>
      </c>
      <c r="D674" s="56" t="s">
        <v>127</v>
      </c>
      <c r="E674" s="56" t="s">
        <v>879</v>
      </c>
      <c r="F674" s="56">
        <v>679</v>
      </c>
    </row>
    <row r="675" spans="2:7">
      <c r="B675" s="56">
        <v>19</v>
      </c>
      <c r="C675" s="56" t="s">
        <v>871</v>
      </c>
      <c r="D675" s="56" t="s">
        <v>127</v>
      </c>
      <c r="E675" s="56" t="s">
        <v>880</v>
      </c>
      <c r="F675" s="56">
        <v>680</v>
      </c>
    </row>
    <row r="676" spans="2:7">
      <c r="B676" s="56">
        <v>19</v>
      </c>
      <c r="C676" s="56" t="s">
        <v>871</v>
      </c>
      <c r="D676" s="56" t="s">
        <v>127</v>
      </c>
      <c r="E676" s="56" t="s">
        <v>881</v>
      </c>
      <c r="F676" s="56">
        <v>681</v>
      </c>
    </row>
    <row r="677" spans="2:7">
      <c r="B677" s="56">
        <v>19</v>
      </c>
      <c r="C677" s="56" t="s">
        <v>871</v>
      </c>
      <c r="D677" s="56" t="s">
        <v>127</v>
      </c>
      <c r="E677" s="56" t="s">
        <v>882</v>
      </c>
      <c r="F677" s="56">
        <v>682</v>
      </c>
    </row>
    <row r="678" spans="2:7">
      <c r="B678" s="56">
        <v>19</v>
      </c>
      <c r="C678" s="56" t="s">
        <v>871</v>
      </c>
      <c r="D678" s="56" t="s">
        <v>127</v>
      </c>
      <c r="E678" s="56" t="s">
        <v>883</v>
      </c>
      <c r="F678" s="56">
        <v>683</v>
      </c>
    </row>
    <row r="679" spans="2:7">
      <c r="B679" s="56">
        <v>19</v>
      </c>
      <c r="C679" s="56" t="s">
        <v>871</v>
      </c>
      <c r="D679" s="56" t="s">
        <v>127</v>
      </c>
      <c r="E679" s="56" t="s">
        <v>884</v>
      </c>
      <c r="F679" s="56">
        <v>684</v>
      </c>
    </row>
    <row r="680" spans="2:7">
      <c r="B680" s="56">
        <v>19</v>
      </c>
      <c r="C680" s="56" t="s">
        <v>871</v>
      </c>
      <c r="D680" s="56" t="s">
        <v>127</v>
      </c>
      <c r="E680" s="56" t="s">
        <v>885</v>
      </c>
      <c r="F680" s="56">
        <v>685</v>
      </c>
    </row>
    <row r="681" spans="2:7">
      <c r="B681" s="56">
        <v>19</v>
      </c>
      <c r="C681" s="56" t="s">
        <v>871</v>
      </c>
      <c r="D681" s="56" t="s">
        <v>127</v>
      </c>
      <c r="E681" s="56" t="s">
        <v>886</v>
      </c>
      <c r="F681" s="56">
        <v>686</v>
      </c>
    </row>
    <row r="682" spans="2:7">
      <c r="B682" s="56">
        <v>19</v>
      </c>
      <c r="C682" s="56" t="s">
        <v>871</v>
      </c>
      <c r="D682" s="56" t="s">
        <v>127</v>
      </c>
      <c r="E682" s="56" t="s">
        <v>887</v>
      </c>
      <c r="F682" s="56">
        <v>687</v>
      </c>
    </row>
    <row r="683" spans="2:7">
      <c r="B683" s="56">
        <v>19</v>
      </c>
      <c r="C683" s="56" t="s">
        <v>871</v>
      </c>
      <c r="D683" s="56" t="s">
        <v>127</v>
      </c>
      <c r="E683" s="56" t="s">
        <v>888</v>
      </c>
      <c r="F683" s="56">
        <v>688</v>
      </c>
    </row>
    <row r="684" spans="2:7">
      <c r="B684" s="56">
        <v>19</v>
      </c>
      <c r="C684" s="56" t="s">
        <v>871</v>
      </c>
      <c r="D684" s="56" t="s">
        <v>127</v>
      </c>
      <c r="E684" s="56" t="s">
        <v>889</v>
      </c>
      <c r="F684" s="56">
        <v>689</v>
      </c>
    </row>
    <row r="685" spans="2:7">
      <c r="B685" s="56">
        <v>19</v>
      </c>
      <c r="C685" s="56" t="s">
        <v>871</v>
      </c>
      <c r="D685" s="56" t="s">
        <v>127</v>
      </c>
      <c r="E685" s="56" t="s">
        <v>890</v>
      </c>
      <c r="F685" s="56">
        <v>690</v>
      </c>
    </row>
    <row r="686" spans="2:7">
      <c r="B686" s="56">
        <v>19</v>
      </c>
      <c r="C686" s="56" t="s">
        <v>871</v>
      </c>
      <c r="D686" s="56" t="s">
        <v>127</v>
      </c>
      <c r="E686" s="56" t="s">
        <v>891</v>
      </c>
      <c r="F686" s="56">
        <v>691</v>
      </c>
      <c r="G686" s="2">
        <v>692</v>
      </c>
    </row>
    <row r="687" spans="2:7">
      <c r="B687" s="56">
        <v>19</v>
      </c>
      <c r="C687" s="56" t="s">
        <v>871</v>
      </c>
      <c r="D687" s="56" t="s">
        <v>127</v>
      </c>
      <c r="E687" s="56" t="s">
        <v>893</v>
      </c>
      <c r="F687" s="56">
        <v>693</v>
      </c>
    </row>
    <row r="688" spans="2:7">
      <c r="B688" s="56">
        <v>19</v>
      </c>
      <c r="C688" s="56" t="s">
        <v>871</v>
      </c>
      <c r="D688" s="56" t="s">
        <v>127</v>
      </c>
      <c r="E688" s="56" t="s">
        <v>894</v>
      </c>
      <c r="F688" s="56">
        <v>694</v>
      </c>
    </row>
    <row r="689" spans="2:7">
      <c r="B689" s="56">
        <v>19</v>
      </c>
      <c r="C689" s="56" t="s">
        <v>871</v>
      </c>
      <c r="D689" s="56" t="s">
        <v>127</v>
      </c>
      <c r="E689" s="556" t="s">
        <v>1184</v>
      </c>
      <c r="F689" s="56">
        <v>695</v>
      </c>
    </row>
    <row r="690" spans="2:7">
      <c r="B690" s="56">
        <v>19</v>
      </c>
      <c r="C690" s="56" t="s">
        <v>871</v>
      </c>
      <c r="D690" s="56" t="s">
        <v>127</v>
      </c>
      <c r="E690" s="56" t="s">
        <v>896</v>
      </c>
      <c r="F690" s="56">
        <v>696</v>
      </c>
    </row>
    <row r="691" spans="2:7">
      <c r="B691" s="56">
        <v>19</v>
      </c>
      <c r="C691" s="56" t="s">
        <v>871</v>
      </c>
      <c r="D691" s="56" t="s">
        <v>127</v>
      </c>
      <c r="E691" s="56" t="s">
        <v>897</v>
      </c>
      <c r="F691" s="56">
        <v>697</v>
      </c>
    </row>
    <row r="692" spans="2:7">
      <c r="B692" s="56">
        <v>19</v>
      </c>
      <c r="C692" s="56" t="s">
        <v>871</v>
      </c>
      <c r="D692" s="56" t="s">
        <v>127</v>
      </c>
      <c r="E692" s="56" t="s">
        <v>898</v>
      </c>
      <c r="F692" s="56">
        <v>698</v>
      </c>
    </row>
    <row r="693" spans="2:7">
      <c r="B693" s="56">
        <v>19</v>
      </c>
      <c r="C693" s="56" t="s">
        <v>871</v>
      </c>
      <c r="D693" s="56" t="s">
        <v>127</v>
      </c>
      <c r="E693" s="56" t="s">
        <v>899</v>
      </c>
      <c r="F693" s="56">
        <v>699</v>
      </c>
    </row>
    <row r="694" spans="2:7">
      <c r="B694" s="56">
        <v>19</v>
      </c>
      <c r="C694" s="56" t="s">
        <v>871</v>
      </c>
      <c r="D694" s="56" t="s">
        <v>127</v>
      </c>
      <c r="E694" s="56" t="s">
        <v>900</v>
      </c>
      <c r="F694" s="56">
        <v>700</v>
      </c>
    </row>
    <row r="695" spans="2:7">
      <c r="B695" s="56">
        <v>19</v>
      </c>
      <c r="C695" s="56" t="s">
        <v>871</v>
      </c>
      <c r="D695" s="56" t="s">
        <v>127</v>
      </c>
      <c r="E695" s="56" t="s">
        <v>901</v>
      </c>
      <c r="F695" s="56">
        <v>701</v>
      </c>
    </row>
    <row r="696" spans="2:7">
      <c r="B696" s="56">
        <v>19</v>
      </c>
      <c r="C696" s="56" t="s">
        <v>871</v>
      </c>
      <c r="D696" s="56" t="s">
        <v>127</v>
      </c>
      <c r="E696" s="56" t="s">
        <v>902</v>
      </c>
      <c r="F696" s="56">
        <v>702</v>
      </c>
    </row>
    <row r="697" spans="2:7">
      <c r="B697" s="56">
        <v>19</v>
      </c>
      <c r="C697" s="56" t="s">
        <v>871</v>
      </c>
      <c r="D697" s="56" t="s">
        <v>127</v>
      </c>
      <c r="E697" s="556" t="s">
        <v>1185</v>
      </c>
      <c r="F697" s="56">
        <v>703</v>
      </c>
      <c r="G697" s="2">
        <v>704</v>
      </c>
    </row>
    <row r="698" spans="2:7">
      <c r="B698" s="56">
        <v>19</v>
      </c>
      <c r="C698" s="56" t="s">
        <v>871</v>
      </c>
      <c r="D698" s="56" t="s">
        <v>127</v>
      </c>
      <c r="E698" s="56" t="s">
        <v>907</v>
      </c>
      <c r="F698" s="56">
        <v>707</v>
      </c>
      <c r="G698" s="2">
        <v>705</v>
      </c>
    </row>
    <row r="699" spans="2:7">
      <c r="B699" s="56">
        <v>19</v>
      </c>
      <c r="C699" s="56" t="s">
        <v>871</v>
      </c>
      <c r="D699" s="56" t="s">
        <v>127</v>
      </c>
      <c r="E699" s="56" t="s">
        <v>908</v>
      </c>
      <c r="F699" s="56">
        <v>708</v>
      </c>
      <c r="G699" s="2">
        <v>706</v>
      </c>
    </row>
    <row r="700" spans="2:7">
      <c r="B700" s="56">
        <v>19</v>
      </c>
      <c r="C700" s="56" t="s">
        <v>871</v>
      </c>
      <c r="D700" s="56" t="s">
        <v>127</v>
      </c>
      <c r="E700" s="56" t="s">
        <v>909</v>
      </c>
      <c r="F700" s="56">
        <v>709</v>
      </c>
    </row>
    <row r="701" spans="2:7">
      <c r="B701" s="56">
        <v>19</v>
      </c>
      <c r="C701" s="56" t="s">
        <v>871</v>
      </c>
      <c r="D701" s="56" t="s">
        <v>127</v>
      </c>
      <c r="E701" s="56" t="s">
        <v>910</v>
      </c>
      <c r="F701" s="56">
        <v>710</v>
      </c>
    </row>
    <row r="702" spans="2:7">
      <c r="B702" s="56">
        <v>19</v>
      </c>
      <c r="C702" s="56" t="s">
        <v>871</v>
      </c>
      <c r="D702" s="56" t="s">
        <v>127</v>
      </c>
      <c r="E702" s="56" t="s">
        <v>911</v>
      </c>
      <c r="F702" s="56">
        <v>711</v>
      </c>
      <c r="G702" s="2">
        <v>712</v>
      </c>
    </row>
    <row r="703" spans="2:7">
      <c r="B703" s="56">
        <v>19</v>
      </c>
      <c r="C703" s="56" t="s">
        <v>871</v>
      </c>
      <c r="D703" s="56" t="s">
        <v>127</v>
      </c>
      <c r="E703" s="56" t="s">
        <v>913</v>
      </c>
      <c r="F703" s="56">
        <v>713</v>
      </c>
    </row>
    <row r="704" spans="2:7">
      <c r="B704" s="56">
        <v>19</v>
      </c>
      <c r="C704" s="56" t="s">
        <v>871</v>
      </c>
      <c r="D704" s="56" t="s">
        <v>127</v>
      </c>
      <c r="E704" s="56" t="s">
        <v>914</v>
      </c>
      <c r="F704" s="56">
        <v>714</v>
      </c>
    </row>
    <row r="705" spans="2:6">
      <c r="B705" s="56">
        <v>19</v>
      </c>
      <c r="C705" s="56" t="s">
        <v>871</v>
      </c>
      <c r="D705" s="56" t="s">
        <v>127</v>
      </c>
      <c r="E705" s="56" t="s">
        <v>915</v>
      </c>
      <c r="F705" s="56">
        <v>715</v>
      </c>
    </row>
    <row r="706" spans="2:6">
      <c r="B706" s="56">
        <v>19</v>
      </c>
      <c r="C706" s="56" t="s">
        <v>871</v>
      </c>
      <c r="D706" s="56" t="s">
        <v>127</v>
      </c>
      <c r="E706" s="56" t="s">
        <v>916</v>
      </c>
      <c r="F706" s="56">
        <v>716</v>
      </c>
    </row>
    <row r="707" spans="2:6">
      <c r="B707" s="56">
        <v>19</v>
      </c>
      <c r="C707" s="56" t="s">
        <v>871</v>
      </c>
      <c r="D707" s="56" t="s">
        <v>127</v>
      </c>
      <c r="E707" s="56" t="s">
        <v>917</v>
      </c>
      <c r="F707" s="56">
        <v>717</v>
      </c>
    </row>
    <row r="708" spans="2:6">
      <c r="B708" s="56">
        <v>19</v>
      </c>
      <c r="C708" s="56" t="s">
        <v>871</v>
      </c>
      <c r="D708" s="56" t="s">
        <v>127</v>
      </c>
      <c r="E708" s="56" t="s">
        <v>918</v>
      </c>
      <c r="F708" s="56">
        <v>718</v>
      </c>
    </row>
    <row r="709" spans="2:6">
      <c r="B709" s="56">
        <v>19</v>
      </c>
      <c r="C709" s="56" t="s">
        <v>871</v>
      </c>
      <c r="D709" s="56" t="s">
        <v>127</v>
      </c>
      <c r="E709" s="56" t="s">
        <v>1183</v>
      </c>
      <c r="F709" s="56">
        <v>719</v>
      </c>
    </row>
    <row r="710" spans="2:6">
      <c r="B710" s="56"/>
      <c r="C710" s="56"/>
      <c r="D710" s="56"/>
      <c r="E710" s="556" t="s">
        <v>1186</v>
      </c>
      <c r="F710" s="56">
        <v>720</v>
      </c>
    </row>
    <row r="711" spans="2:6">
      <c r="B711" s="56"/>
      <c r="C711" s="56"/>
      <c r="D711" s="56"/>
      <c r="E711" s="56"/>
      <c r="F711" s="56"/>
    </row>
    <row r="712" spans="2:6">
      <c r="B712" s="56">
        <v>20</v>
      </c>
      <c r="C712" s="56" t="s">
        <v>871</v>
      </c>
      <c r="D712" s="56" t="s">
        <v>919</v>
      </c>
      <c r="E712" s="56" t="s">
        <v>920</v>
      </c>
      <c r="F712" s="56">
        <v>721</v>
      </c>
    </row>
    <row r="713" spans="2:6">
      <c r="B713" s="56">
        <v>20</v>
      </c>
      <c r="C713" s="56" t="s">
        <v>871</v>
      </c>
      <c r="D713" s="56" t="s">
        <v>919</v>
      </c>
      <c r="E713" s="56" t="s">
        <v>921</v>
      </c>
      <c r="F713" s="56">
        <v>722</v>
      </c>
    </row>
    <row r="714" spans="2:6">
      <c r="B714" s="56">
        <v>20</v>
      </c>
      <c r="C714" s="56" t="s">
        <v>871</v>
      </c>
      <c r="D714" s="56" t="s">
        <v>919</v>
      </c>
      <c r="E714" s="56" t="s">
        <v>922</v>
      </c>
      <c r="F714" s="56">
        <v>723</v>
      </c>
    </row>
    <row r="715" spans="2:6">
      <c r="B715" s="56">
        <v>20</v>
      </c>
      <c r="C715" s="56" t="s">
        <v>871</v>
      </c>
      <c r="D715" s="56" t="s">
        <v>919</v>
      </c>
      <c r="E715" s="56" t="s">
        <v>923</v>
      </c>
      <c r="F715" s="56">
        <v>724</v>
      </c>
    </row>
    <row r="716" spans="2:6">
      <c r="B716" s="56">
        <v>20</v>
      </c>
      <c r="C716" s="56" t="s">
        <v>871</v>
      </c>
      <c r="D716" s="56" t="s">
        <v>919</v>
      </c>
      <c r="E716" s="56" t="s">
        <v>924</v>
      </c>
      <c r="F716" s="56">
        <v>725</v>
      </c>
    </row>
    <row r="717" spans="2:6">
      <c r="B717" s="56">
        <v>20</v>
      </c>
      <c r="C717" s="56" t="s">
        <v>871</v>
      </c>
      <c r="D717" s="56" t="s">
        <v>919</v>
      </c>
      <c r="E717" s="56" t="s">
        <v>925</v>
      </c>
      <c r="F717" s="56">
        <v>726</v>
      </c>
    </row>
    <row r="718" spans="2:6">
      <c r="B718" s="56">
        <v>20</v>
      </c>
      <c r="C718" s="56" t="s">
        <v>871</v>
      </c>
      <c r="D718" s="56" t="s">
        <v>919</v>
      </c>
      <c r="E718" s="56" t="s">
        <v>926</v>
      </c>
      <c r="F718" s="56">
        <v>727</v>
      </c>
    </row>
    <row r="719" spans="2:6">
      <c r="B719" s="56">
        <v>20</v>
      </c>
      <c r="C719" s="56" t="s">
        <v>871</v>
      </c>
      <c r="D719" s="56" t="s">
        <v>919</v>
      </c>
      <c r="E719" s="56" t="s">
        <v>927</v>
      </c>
      <c r="F719" s="56">
        <v>728</v>
      </c>
    </row>
    <row r="720" spans="2:6">
      <c r="B720" s="56">
        <v>20</v>
      </c>
      <c r="C720" s="56" t="s">
        <v>871</v>
      </c>
      <c r="D720" s="56" t="s">
        <v>919</v>
      </c>
      <c r="E720" s="56" t="s">
        <v>928</v>
      </c>
      <c r="F720" s="56">
        <v>729</v>
      </c>
    </row>
    <row r="721" spans="2:6">
      <c r="B721" s="56">
        <v>20</v>
      </c>
      <c r="C721" s="56" t="s">
        <v>871</v>
      </c>
      <c r="D721" s="56" t="s">
        <v>919</v>
      </c>
      <c r="E721" s="56" t="s">
        <v>929</v>
      </c>
      <c r="F721" s="56">
        <v>730</v>
      </c>
    </row>
    <row r="722" spans="2:6">
      <c r="B722" s="56">
        <v>20</v>
      </c>
      <c r="C722" s="56" t="s">
        <v>871</v>
      </c>
      <c r="D722" s="56" t="s">
        <v>919</v>
      </c>
      <c r="E722" s="56" t="s">
        <v>930</v>
      </c>
      <c r="F722" s="56">
        <v>731</v>
      </c>
    </row>
    <row r="723" spans="2:6">
      <c r="B723" s="56">
        <v>20</v>
      </c>
      <c r="C723" s="56" t="s">
        <v>871</v>
      </c>
      <c r="D723" s="56" t="s">
        <v>919</v>
      </c>
      <c r="E723" s="56" t="s">
        <v>931</v>
      </c>
      <c r="F723" s="56">
        <v>732</v>
      </c>
    </row>
    <row r="724" spans="2:6">
      <c r="B724" s="56">
        <v>20</v>
      </c>
      <c r="C724" s="56" t="s">
        <v>871</v>
      </c>
      <c r="D724" s="56" t="s">
        <v>919</v>
      </c>
      <c r="E724" s="56" t="s">
        <v>932</v>
      </c>
      <c r="F724" s="56">
        <v>733</v>
      </c>
    </row>
    <row r="725" spans="2:6">
      <c r="B725" s="56">
        <v>20</v>
      </c>
      <c r="C725" s="56" t="s">
        <v>871</v>
      </c>
      <c r="D725" s="56" t="s">
        <v>919</v>
      </c>
      <c r="E725" s="56" t="s">
        <v>933</v>
      </c>
      <c r="F725" s="56">
        <v>734</v>
      </c>
    </row>
    <row r="726" spans="2:6">
      <c r="B726" s="56">
        <v>20</v>
      </c>
      <c r="C726" s="56" t="s">
        <v>871</v>
      </c>
      <c r="D726" s="56" t="s">
        <v>919</v>
      </c>
      <c r="E726" s="56" t="s">
        <v>934</v>
      </c>
      <c r="F726" s="56">
        <v>735</v>
      </c>
    </row>
    <row r="727" spans="2:6">
      <c r="B727" s="56">
        <v>20</v>
      </c>
      <c r="C727" s="56" t="s">
        <v>871</v>
      </c>
      <c r="D727" s="56" t="s">
        <v>919</v>
      </c>
      <c r="E727" s="56" t="s">
        <v>935</v>
      </c>
      <c r="F727" s="56">
        <v>736</v>
      </c>
    </row>
    <row r="728" spans="2:6">
      <c r="B728" s="56">
        <v>20</v>
      </c>
      <c r="C728" s="56" t="s">
        <v>871</v>
      </c>
      <c r="D728" s="56" t="s">
        <v>919</v>
      </c>
      <c r="E728" s="56" t="s">
        <v>936</v>
      </c>
      <c r="F728" s="56">
        <v>737</v>
      </c>
    </row>
    <row r="729" spans="2:6">
      <c r="B729" s="56">
        <v>20</v>
      </c>
      <c r="C729" s="56" t="s">
        <v>871</v>
      </c>
      <c r="D729" s="56" t="s">
        <v>919</v>
      </c>
      <c r="E729" s="56" t="s">
        <v>937</v>
      </c>
      <c r="F729" s="56">
        <v>738</v>
      </c>
    </row>
    <row r="730" spans="2:6">
      <c r="B730" s="56">
        <v>20</v>
      </c>
      <c r="C730" s="56" t="s">
        <v>871</v>
      </c>
      <c r="D730" s="56" t="s">
        <v>919</v>
      </c>
      <c r="E730" s="56" t="s">
        <v>938</v>
      </c>
      <c r="F730" s="56">
        <v>739</v>
      </c>
    </row>
    <row r="731" spans="2:6">
      <c r="B731" s="56">
        <v>20</v>
      </c>
      <c r="C731" s="56" t="s">
        <v>871</v>
      </c>
      <c r="D731" s="56" t="s">
        <v>919</v>
      </c>
      <c r="E731" s="56" t="s">
        <v>939</v>
      </c>
      <c r="F731" s="56">
        <v>740</v>
      </c>
    </row>
    <row r="732" spans="2:6">
      <c r="B732" s="56">
        <v>20</v>
      </c>
      <c r="C732" s="56" t="s">
        <v>871</v>
      </c>
      <c r="D732" s="56" t="s">
        <v>919</v>
      </c>
      <c r="E732" s="56" t="s">
        <v>940</v>
      </c>
      <c r="F732" s="56">
        <v>741</v>
      </c>
    </row>
    <row r="733" spans="2:6">
      <c r="B733" s="56">
        <v>20</v>
      </c>
      <c r="C733" s="56" t="s">
        <v>871</v>
      </c>
      <c r="D733" s="56" t="s">
        <v>919</v>
      </c>
      <c r="E733" s="56" t="s">
        <v>941</v>
      </c>
      <c r="F733" s="56">
        <v>742</v>
      </c>
    </row>
    <row r="734" spans="2:6">
      <c r="B734" s="56">
        <v>20</v>
      </c>
      <c r="C734" s="56" t="s">
        <v>871</v>
      </c>
      <c r="D734" s="56" t="s">
        <v>919</v>
      </c>
      <c r="E734" s="56" t="s">
        <v>942</v>
      </c>
      <c r="F734" s="56">
        <v>743</v>
      </c>
    </row>
    <row r="735" spans="2:6">
      <c r="B735" s="56">
        <v>20</v>
      </c>
      <c r="C735" s="56" t="s">
        <v>871</v>
      </c>
      <c r="D735" s="56" t="s">
        <v>919</v>
      </c>
      <c r="E735" s="56" t="s">
        <v>943</v>
      </c>
      <c r="F735" s="56">
        <v>744</v>
      </c>
    </row>
    <row r="736" spans="2:6">
      <c r="B736" s="56">
        <v>20</v>
      </c>
      <c r="C736" s="56" t="s">
        <v>871</v>
      </c>
      <c r="D736" s="56" t="s">
        <v>919</v>
      </c>
      <c r="E736" s="56" t="s">
        <v>944</v>
      </c>
      <c r="F736" s="56">
        <v>745</v>
      </c>
    </row>
    <row r="737" spans="2:6">
      <c r="B737" s="56">
        <v>20</v>
      </c>
      <c r="C737" s="56" t="s">
        <v>871</v>
      </c>
      <c r="D737" s="56" t="s">
        <v>919</v>
      </c>
      <c r="E737" s="56" t="s">
        <v>945</v>
      </c>
      <c r="F737" s="56">
        <v>746</v>
      </c>
    </row>
    <row r="738" spans="2:6">
      <c r="B738" s="56"/>
      <c r="C738" s="56"/>
      <c r="D738" s="56"/>
      <c r="E738" s="56"/>
      <c r="F738" s="56"/>
    </row>
    <row r="739" spans="2:6">
      <c r="B739" s="56"/>
      <c r="C739" s="56"/>
      <c r="D739" s="56"/>
      <c r="E739" s="56"/>
      <c r="F739" s="56"/>
    </row>
    <row r="740" spans="2:6">
      <c r="B740" s="56">
        <v>21</v>
      </c>
      <c r="C740" s="56" t="s">
        <v>129</v>
      </c>
      <c r="D740" s="56" t="s">
        <v>761</v>
      </c>
      <c r="E740" s="56" t="s">
        <v>762</v>
      </c>
      <c r="F740" s="56">
        <v>748</v>
      </c>
    </row>
    <row r="741" spans="2:6">
      <c r="B741" s="56">
        <v>21</v>
      </c>
      <c r="C741" s="56" t="s">
        <v>129</v>
      </c>
      <c r="D741" s="56" t="s">
        <v>761</v>
      </c>
      <c r="E741" s="56" t="s">
        <v>763</v>
      </c>
      <c r="F741" s="56">
        <v>749</v>
      </c>
    </row>
    <row r="742" spans="2:6">
      <c r="B742" s="56">
        <v>21</v>
      </c>
      <c r="C742" s="56" t="s">
        <v>129</v>
      </c>
      <c r="D742" s="56" t="s">
        <v>761</v>
      </c>
      <c r="E742" s="56" t="s">
        <v>764</v>
      </c>
      <c r="F742" s="56">
        <v>750</v>
      </c>
    </row>
    <row r="743" spans="2:6">
      <c r="B743" s="56">
        <v>21</v>
      </c>
      <c r="C743" s="56" t="s">
        <v>129</v>
      </c>
      <c r="D743" s="56" t="s">
        <v>761</v>
      </c>
      <c r="E743" s="56" t="s">
        <v>765</v>
      </c>
      <c r="F743" s="56">
        <v>751</v>
      </c>
    </row>
    <row r="744" spans="2:6">
      <c r="B744" s="56">
        <v>21</v>
      </c>
      <c r="C744" s="56" t="s">
        <v>129</v>
      </c>
      <c r="D744" s="56" t="s">
        <v>761</v>
      </c>
      <c r="E744" s="56" t="s">
        <v>766</v>
      </c>
      <c r="F744" s="56">
        <v>752</v>
      </c>
    </row>
    <row r="745" spans="2:6">
      <c r="B745" s="56">
        <v>21</v>
      </c>
      <c r="C745" s="56" t="s">
        <v>129</v>
      </c>
      <c r="D745" s="56" t="s">
        <v>761</v>
      </c>
      <c r="E745" s="56" t="s">
        <v>767</v>
      </c>
      <c r="F745" s="56">
        <v>753</v>
      </c>
    </row>
    <row r="746" spans="2:6">
      <c r="B746" s="56">
        <v>21</v>
      </c>
      <c r="C746" s="56" t="s">
        <v>129</v>
      </c>
      <c r="D746" s="56" t="s">
        <v>761</v>
      </c>
      <c r="E746" s="56" t="s">
        <v>768</v>
      </c>
      <c r="F746" s="56">
        <v>754</v>
      </c>
    </row>
    <row r="747" spans="2:6">
      <c r="B747" s="56">
        <v>21</v>
      </c>
      <c r="C747" s="56" t="s">
        <v>129</v>
      </c>
      <c r="D747" s="56" t="s">
        <v>761</v>
      </c>
      <c r="E747" s="56" t="s">
        <v>769</v>
      </c>
      <c r="F747" s="56">
        <v>755</v>
      </c>
    </row>
    <row r="748" spans="2:6">
      <c r="B748" s="56">
        <v>21</v>
      </c>
      <c r="C748" s="56" t="s">
        <v>129</v>
      </c>
      <c r="D748" s="56" t="s">
        <v>761</v>
      </c>
      <c r="E748" s="56" t="s">
        <v>770</v>
      </c>
      <c r="F748" s="56">
        <v>756</v>
      </c>
    </row>
    <row r="749" spans="2:6">
      <c r="B749" s="56">
        <v>21</v>
      </c>
      <c r="C749" s="56" t="s">
        <v>129</v>
      </c>
      <c r="D749" s="56" t="s">
        <v>761</v>
      </c>
      <c r="E749" s="56" t="s">
        <v>771</v>
      </c>
      <c r="F749" s="56">
        <v>757</v>
      </c>
    </row>
    <row r="750" spans="2:6">
      <c r="B750" s="56">
        <v>21</v>
      </c>
      <c r="C750" s="56" t="s">
        <v>129</v>
      </c>
      <c r="D750" s="56" t="s">
        <v>761</v>
      </c>
      <c r="E750" s="56" t="s">
        <v>1193</v>
      </c>
      <c r="F750" s="56">
        <v>758</v>
      </c>
    </row>
    <row r="751" spans="2:6">
      <c r="B751" s="56">
        <v>21</v>
      </c>
      <c r="C751" s="56" t="s">
        <v>129</v>
      </c>
      <c r="D751" s="56" t="s">
        <v>761</v>
      </c>
      <c r="E751" s="56" t="s">
        <v>773</v>
      </c>
      <c r="F751" s="56">
        <v>759</v>
      </c>
    </row>
    <row r="752" spans="2:6">
      <c r="B752" s="56">
        <v>21</v>
      </c>
      <c r="C752" s="56" t="s">
        <v>129</v>
      </c>
      <c r="D752" s="56" t="s">
        <v>761</v>
      </c>
      <c r="E752" s="56" t="s">
        <v>774</v>
      </c>
      <c r="F752" s="56">
        <v>760</v>
      </c>
    </row>
    <row r="753" spans="2:6">
      <c r="B753" s="56">
        <v>21</v>
      </c>
      <c r="C753" s="56" t="s">
        <v>129</v>
      </c>
      <c r="D753" s="56" t="s">
        <v>761</v>
      </c>
      <c r="E753" s="56" t="s">
        <v>775</v>
      </c>
      <c r="F753" s="56">
        <v>761</v>
      </c>
    </row>
    <row r="754" spans="2:6">
      <c r="B754" s="56">
        <v>21</v>
      </c>
      <c r="C754" s="56" t="s">
        <v>129</v>
      </c>
      <c r="D754" s="56" t="s">
        <v>761</v>
      </c>
      <c r="E754" s="56" t="s">
        <v>776</v>
      </c>
      <c r="F754" s="56">
        <v>762</v>
      </c>
    </row>
    <row r="755" spans="2:6">
      <c r="B755" s="56">
        <v>21</v>
      </c>
      <c r="C755" s="56" t="s">
        <v>129</v>
      </c>
      <c r="D755" s="56" t="s">
        <v>761</v>
      </c>
      <c r="E755" s="56" t="s">
        <v>777</v>
      </c>
      <c r="F755" s="56">
        <v>763</v>
      </c>
    </row>
    <row r="756" spans="2:6">
      <c r="B756" s="56">
        <v>21</v>
      </c>
      <c r="C756" s="56" t="s">
        <v>129</v>
      </c>
      <c r="D756" s="56" t="s">
        <v>761</v>
      </c>
      <c r="E756" s="56" t="s">
        <v>778</v>
      </c>
      <c r="F756" s="56">
        <v>764</v>
      </c>
    </row>
    <row r="757" spans="2:6">
      <c r="B757" s="56">
        <v>21</v>
      </c>
      <c r="C757" s="56" t="s">
        <v>129</v>
      </c>
      <c r="D757" s="56" t="s">
        <v>761</v>
      </c>
      <c r="E757" s="56" t="s">
        <v>779</v>
      </c>
      <c r="F757" s="56">
        <v>765</v>
      </c>
    </row>
    <row r="758" spans="2:6">
      <c r="B758" s="56">
        <v>21</v>
      </c>
      <c r="C758" s="56" t="s">
        <v>129</v>
      </c>
      <c r="D758" s="56" t="s">
        <v>761</v>
      </c>
      <c r="E758" s="56" t="s">
        <v>780</v>
      </c>
      <c r="F758" s="56">
        <v>766</v>
      </c>
    </row>
    <row r="759" spans="2:6">
      <c r="B759" s="56">
        <v>21</v>
      </c>
      <c r="C759" s="56" t="s">
        <v>129</v>
      </c>
      <c r="D759" s="56" t="s">
        <v>761</v>
      </c>
      <c r="E759" s="56" t="s">
        <v>781</v>
      </c>
      <c r="F759" s="56">
        <v>767</v>
      </c>
    </row>
    <row r="760" spans="2:6">
      <c r="B760" s="56">
        <v>21</v>
      </c>
      <c r="C760" s="56" t="s">
        <v>129</v>
      </c>
      <c r="D760" s="56" t="s">
        <v>761</v>
      </c>
      <c r="E760" s="56" t="s">
        <v>782</v>
      </c>
      <c r="F760" s="56">
        <v>768</v>
      </c>
    </row>
    <row r="761" spans="2:6">
      <c r="B761" s="56">
        <v>21</v>
      </c>
      <c r="C761" s="56" t="s">
        <v>129</v>
      </c>
      <c r="D761" s="56" t="s">
        <v>761</v>
      </c>
      <c r="E761" s="56" t="s">
        <v>783</v>
      </c>
      <c r="F761" s="56">
        <v>769</v>
      </c>
    </row>
    <row r="762" spans="2:6">
      <c r="B762" s="56">
        <v>21</v>
      </c>
      <c r="C762" s="56" t="s">
        <v>129</v>
      </c>
      <c r="D762" s="56" t="s">
        <v>761</v>
      </c>
      <c r="E762" s="56" t="s">
        <v>784</v>
      </c>
      <c r="F762" s="56">
        <v>770</v>
      </c>
    </row>
    <row r="763" spans="2:6">
      <c r="B763" s="56">
        <v>21</v>
      </c>
      <c r="C763" s="56" t="s">
        <v>129</v>
      </c>
      <c r="D763" s="56" t="s">
        <v>761</v>
      </c>
      <c r="E763" s="56" t="s">
        <v>785</v>
      </c>
      <c r="F763" s="56">
        <v>771</v>
      </c>
    </row>
    <row r="764" spans="2:6">
      <c r="B764" s="56">
        <v>21</v>
      </c>
      <c r="C764" s="56" t="s">
        <v>129</v>
      </c>
      <c r="D764" s="56" t="s">
        <v>761</v>
      </c>
      <c r="E764" s="56" t="s">
        <v>786</v>
      </c>
      <c r="F764" s="56">
        <v>772</v>
      </c>
    </row>
    <row r="765" spans="2:6">
      <c r="B765" s="56">
        <v>21</v>
      </c>
      <c r="C765" s="56" t="s">
        <v>129</v>
      </c>
      <c r="D765" s="56" t="s">
        <v>761</v>
      </c>
      <c r="E765" s="56" t="s">
        <v>787</v>
      </c>
      <c r="F765" s="56">
        <v>773</v>
      </c>
    </row>
    <row r="766" spans="2:6">
      <c r="B766" s="56">
        <v>21</v>
      </c>
      <c r="C766" s="56" t="s">
        <v>129</v>
      </c>
      <c r="D766" s="56" t="s">
        <v>761</v>
      </c>
      <c r="E766" s="56" t="s">
        <v>788</v>
      </c>
      <c r="F766" s="56">
        <v>774</v>
      </c>
    </row>
    <row r="767" spans="2:6">
      <c r="B767" s="56">
        <v>21</v>
      </c>
      <c r="C767" s="56" t="s">
        <v>129</v>
      </c>
      <c r="D767" s="56" t="s">
        <v>761</v>
      </c>
      <c r="E767" s="56" t="s">
        <v>789</v>
      </c>
      <c r="F767" s="56">
        <v>775</v>
      </c>
    </row>
    <row r="768" spans="2:6">
      <c r="B768" s="56">
        <v>21</v>
      </c>
      <c r="C768" s="56" t="s">
        <v>129</v>
      </c>
      <c r="D768" s="56" t="s">
        <v>761</v>
      </c>
      <c r="E768" s="56" t="s">
        <v>790</v>
      </c>
      <c r="F768" s="56">
        <v>776</v>
      </c>
    </row>
    <row r="769" spans="2:6">
      <c r="B769" s="56">
        <v>21</v>
      </c>
      <c r="C769" s="56" t="s">
        <v>129</v>
      </c>
      <c r="D769" s="56" t="s">
        <v>761</v>
      </c>
      <c r="E769" s="56" t="s">
        <v>791</v>
      </c>
      <c r="F769" s="56">
        <v>777</v>
      </c>
    </row>
    <row r="770" spans="2:6">
      <c r="B770" s="56">
        <v>21</v>
      </c>
      <c r="C770" s="56" t="s">
        <v>129</v>
      </c>
      <c r="D770" s="56" t="s">
        <v>761</v>
      </c>
      <c r="E770" s="56" t="s">
        <v>792</v>
      </c>
      <c r="F770" s="56">
        <v>778</v>
      </c>
    </row>
    <row r="771" spans="2:6">
      <c r="B771" s="56">
        <v>21</v>
      </c>
      <c r="C771" s="56" t="s">
        <v>129</v>
      </c>
      <c r="D771" s="56" t="s">
        <v>761</v>
      </c>
      <c r="E771" s="56" t="s">
        <v>793</v>
      </c>
      <c r="F771" s="56">
        <v>779</v>
      </c>
    </row>
    <row r="772" spans="2:6">
      <c r="B772" s="56">
        <v>21</v>
      </c>
      <c r="C772" s="56" t="s">
        <v>129</v>
      </c>
      <c r="D772" s="56" t="s">
        <v>761</v>
      </c>
      <c r="E772" s="56" t="s">
        <v>794</v>
      </c>
      <c r="F772" s="56">
        <v>780</v>
      </c>
    </row>
    <row r="773" spans="2:6">
      <c r="B773" s="56">
        <v>21</v>
      </c>
      <c r="C773" s="56" t="s">
        <v>129</v>
      </c>
      <c r="D773" s="56" t="s">
        <v>761</v>
      </c>
      <c r="E773" s="56" t="s">
        <v>795</v>
      </c>
      <c r="F773" s="56">
        <v>781</v>
      </c>
    </row>
    <row r="774" spans="2:6">
      <c r="B774" s="56">
        <v>21</v>
      </c>
      <c r="C774" s="56" t="s">
        <v>129</v>
      </c>
      <c r="D774" s="56" t="s">
        <v>761</v>
      </c>
      <c r="E774" s="56" t="s">
        <v>796</v>
      </c>
      <c r="F774" s="56">
        <v>782</v>
      </c>
    </row>
    <row r="775" spans="2:6">
      <c r="B775" s="56">
        <v>21</v>
      </c>
      <c r="C775" s="56" t="s">
        <v>129</v>
      </c>
      <c r="D775" s="56" t="s">
        <v>761</v>
      </c>
      <c r="E775" s="56" t="s">
        <v>797</v>
      </c>
      <c r="F775" s="56">
        <v>783</v>
      </c>
    </row>
    <row r="776" spans="2:6">
      <c r="B776" s="56">
        <v>21</v>
      </c>
      <c r="C776" s="56" t="s">
        <v>129</v>
      </c>
      <c r="D776" s="56" t="s">
        <v>761</v>
      </c>
      <c r="E776" s="56" t="s">
        <v>798</v>
      </c>
      <c r="F776" s="56">
        <v>784</v>
      </c>
    </row>
    <row r="777" spans="2:6">
      <c r="B777" s="56">
        <v>21</v>
      </c>
      <c r="C777" s="56" t="s">
        <v>129</v>
      </c>
      <c r="D777" s="56" t="s">
        <v>761</v>
      </c>
      <c r="E777" s="56" t="s">
        <v>799</v>
      </c>
      <c r="F777" s="56">
        <v>785</v>
      </c>
    </row>
    <row r="778" spans="2:6">
      <c r="B778" s="56">
        <v>21</v>
      </c>
      <c r="C778" s="56" t="s">
        <v>129</v>
      </c>
      <c r="D778" s="56" t="s">
        <v>761</v>
      </c>
      <c r="E778" s="56" t="s">
        <v>800</v>
      </c>
      <c r="F778" s="56">
        <v>786</v>
      </c>
    </row>
    <row r="779" spans="2:6">
      <c r="B779" s="56">
        <v>21</v>
      </c>
      <c r="C779" s="56" t="s">
        <v>129</v>
      </c>
      <c r="D779" s="56" t="s">
        <v>761</v>
      </c>
      <c r="E779" s="56" t="s">
        <v>801</v>
      </c>
      <c r="F779" s="56">
        <v>787</v>
      </c>
    </row>
    <row r="780" spans="2:6">
      <c r="B780" s="56">
        <v>21</v>
      </c>
      <c r="C780" s="56" t="s">
        <v>129</v>
      </c>
      <c r="D780" s="56" t="s">
        <v>761</v>
      </c>
      <c r="E780" s="56" t="s">
        <v>802</v>
      </c>
      <c r="F780" s="56">
        <v>788</v>
      </c>
    </row>
    <row r="781" spans="2:6">
      <c r="B781" s="56">
        <v>21</v>
      </c>
      <c r="C781" s="56" t="s">
        <v>129</v>
      </c>
      <c r="D781" s="56" t="s">
        <v>761</v>
      </c>
      <c r="E781" s="56" t="s">
        <v>803</v>
      </c>
      <c r="F781" s="56">
        <v>789</v>
      </c>
    </row>
    <row r="782" spans="2:6">
      <c r="B782" s="56">
        <v>21</v>
      </c>
      <c r="C782" s="56" t="s">
        <v>129</v>
      </c>
      <c r="D782" s="56" t="s">
        <v>761</v>
      </c>
      <c r="E782" s="56" t="s">
        <v>804</v>
      </c>
      <c r="F782" s="56">
        <v>790</v>
      </c>
    </row>
    <row r="783" spans="2:6">
      <c r="B783" s="56">
        <v>21</v>
      </c>
      <c r="C783" s="56" t="s">
        <v>129</v>
      </c>
      <c r="D783" s="56" t="s">
        <v>761</v>
      </c>
      <c r="E783" s="56" t="s">
        <v>805</v>
      </c>
      <c r="F783" s="56">
        <v>791</v>
      </c>
    </row>
    <row r="784" spans="2:6">
      <c r="B784" s="56">
        <v>21</v>
      </c>
      <c r="C784" s="56" t="s">
        <v>129</v>
      </c>
      <c r="D784" s="56" t="s">
        <v>761</v>
      </c>
      <c r="E784" s="56" t="s">
        <v>806</v>
      </c>
      <c r="F784" s="56">
        <v>792</v>
      </c>
    </row>
    <row r="785" spans="2:6">
      <c r="B785" s="56">
        <v>21</v>
      </c>
      <c r="C785" s="56" t="s">
        <v>129</v>
      </c>
      <c r="D785" s="56" t="s">
        <v>761</v>
      </c>
      <c r="E785" s="56" t="s">
        <v>807</v>
      </c>
      <c r="F785" s="56">
        <v>793</v>
      </c>
    </row>
    <row r="786" spans="2:6">
      <c r="B786" s="56">
        <v>21</v>
      </c>
      <c r="C786" s="56" t="s">
        <v>129</v>
      </c>
      <c r="D786" s="56" t="s">
        <v>761</v>
      </c>
      <c r="E786" s="56" t="s">
        <v>808</v>
      </c>
      <c r="F786" s="56">
        <v>794</v>
      </c>
    </row>
    <row r="787" spans="2:6">
      <c r="B787" s="56">
        <v>21</v>
      </c>
      <c r="C787" s="56" t="s">
        <v>129</v>
      </c>
      <c r="D787" s="56" t="s">
        <v>761</v>
      </c>
      <c r="E787" s="56" t="s">
        <v>809</v>
      </c>
      <c r="F787" s="56">
        <v>795</v>
      </c>
    </row>
    <row r="788" spans="2:6">
      <c r="B788" s="56">
        <v>21</v>
      </c>
      <c r="C788" s="56" t="s">
        <v>129</v>
      </c>
      <c r="D788" s="56" t="s">
        <v>761</v>
      </c>
      <c r="E788" s="56" t="s">
        <v>810</v>
      </c>
      <c r="F788" s="56">
        <v>796</v>
      </c>
    </row>
    <row r="789" spans="2:6">
      <c r="B789" s="56">
        <v>21</v>
      </c>
      <c r="C789" s="56" t="s">
        <v>129</v>
      </c>
      <c r="D789" s="56" t="s">
        <v>761</v>
      </c>
      <c r="E789" s="56" t="s">
        <v>811</v>
      </c>
      <c r="F789" s="56">
        <v>797</v>
      </c>
    </row>
    <row r="790" spans="2:6">
      <c r="B790" s="56">
        <v>21</v>
      </c>
      <c r="C790" s="56" t="s">
        <v>129</v>
      </c>
      <c r="D790" s="56" t="s">
        <v>761</v>
      </c>
      <c r="E790" s="56" t="s">
        <v>812</v>
      </c>
      <c r="F790" s="56">
        <v>798</v>
      </c>
    </row>
    <row r="791" spans="2:6">
      <c r="B791" s="56">
        <v>21</v>
      </c>
      <c r="C791" s="56" t="s">
        <v>129</v>
      </c>
      <c r="D791" s="56" t="s">
        <v>761</v>
      </c>
      <c r="E791" s="56" t="s">
        <v>813</v>
      </c>
      <c r="F791" s="56">
        <v>799</v>
      </c>
    </row>
    <row r="792" spans="2:6">
      <c r="B792" s="56">
        <v>21</v>
      </c>
      <c r="C792" s="56" t="s">
        <v>129</v>
      </c>
      <c r="D792" s="56" t="s">
        <v>761</v>
      </c>
      <c r="E792" s="56" t="s">
        <v>814</v>
      </c>
      <c r="F792" s="56">
        <v>800</v>
      </c>
    </row>
    <row r="793" spans="2:6">
      <c r="B793" s="56"/>
      <c r="C793" s="56"/>
      <c r="D793" s="56"/>
      <c r="E793" s="56"/>
      <c r="F793" s="56"/>
    </row>
    <row r="794" spans="2:6">
      <c r="B794" s="56"/>
      <c r="C794" s="56"/>
      <c r="D794" s="56"/>
      <c r="E794" s="56"/>
      <c r="F794" s="56"/>
    </row>
    <row r="795" spans="2:6">
      <c r="B795" s="56"/>
      <c r="C795" s="56"/>
      <c r="D795" s="56"/>
      <c r="E795" s="56"/>
      <c r="F795" s="56"/>
    </row>
    <row r="796" spans="2:6">
      <c r="B796" s="56"/>
      <c r="C796" s="56"/>
      <c r="D796" s="56"/>
      <c r="E796" s="56"/>
      <c r="F796" s="56"/>
    </row>
    <row r="797" spans="2:6">
      <c r="B797" s="56"/>
      <c r="C797" s="56"/>
      <c r="D797" s="56"/>
      <c r="E797" s="56"/>
      <c r="F797" s="56"/>
    </row>
  </sheetData>
  <sheetProtection sheet="1" objects="1" scenarios="1" selectLockedCells="1" selectUnlockedCells="1"/>
  <mergeCells count="46">
    <mergeCell ref="D67:E67"/>
    <mergeCell ref="F67:H67"/>
    <mergeCell ref="J67:J68"/>
    <mergeCell ref="F68:G68"/>
    <mergeCell ref="H68:I68"/>
    <mergeCell ref="I63:J64"/>
    <mergeCell ref="AA32:AA33"/>
    <mergeCell ref="AB32:AD32"/>
    <mergeCell ref="AE32:AG32"/>
    <mergeCell ref="AH32:AI32"/>
    <mergeCell ref="R57:S57"/>
    <mergeCell ref="U57:V57"/>
    <mergeCell ref="I58:J59"/>
    <mergeCell ref="R58:S58"/>
    <mergeCell ref="U58:V58"/>
    <mergeCell ref="C55:C56"/>
    <mergeCell ref="H55:H56"/>
    <mergeCell ref="R56:S56"/>
    <mergeCell ref="U56:V56"/>
    <mergeCell ref="AA9:AA10"/>
    <mergeCell ref="AB9:AD9"/>
    <mergeCell ref="AE9:AG9"/>
    <mergeCell ref="AH9:AI9"/>
    <mergeCell ref="D31:J32"/>
    <mergeCell ref="M32:O32"/>
    <mergeCell ref="Q32:Q33"/>
    <mergeCell ref="R32:T32"/>
    <mergeCell ref="U32:W32"/>
    <mergeCell ref="X32:Y32"/>
    <mergeCell ref="M9:O9"/>
    <mergeCell ref="Q9:Q10"/>
    <mergeCell ref="R9:T9"/>
    <mergeCell ref="U9:W9"/>
    <mergeCell ref="X9:Y9"/>
    <mergeCell ref="B7:C7"/>
    <mergeCell ref="E7:F7"/>
    <mergeCell ref="I7:J7"/>
    <mergeCell ref="Q7:X8"/>
    <mergeCell ref="AA7:AH8"/>
    <mergeCell ref="E2:J2"/>
    <mergeCell ref="B4:E4"/>
    <mergeCell ref="B5:D5"/>
    <mergeCell ref="I5:J5"/>
    <mergeCell ref="B6:C6"/>
    <mergeCell ref="E6:F6"/>
    <mergeCell ref="I6:J6"/>
  </mergeCells>
  <phoneticPr fontId="2"/>
  <conditionalFormatting sqref="AK2:AK3 AM2:AM3 A1:AO1">
    <cfRule type="expression" dxfId="104" priority="39" stopIfTrue="1">
      <formula>#REF!=""</formula>
    </cfRule>
  </conditionalFormatting>
  <conditionalFormatting sqref="D13:F13 D15:F15 D17:F17 D19:F19 C21:F21 C23:F23 C25:F25 C27:F27 C29:F29 C34:F34 C36:F36 C38:F38 C50:F50 C52:F52 C46:F46 C48:F48 C11:D11">
    <cfRule type="expression" dxfId="103" priority="40" stopIfTrue="1">
      <formula>AND($C12&gt;0,$C11="")</formula>
    </cfRule>
  </conditionalFormatting>
  <conditionalFormatting sqref="T11:T30 W11:W30 W50:W53 T50:T53 W34:W41 T34:T41">
    <cfRule type="expression" priority="7" stopIfTrue="1">
      <formula>R11=""</formula>
    </cfRule>
    <cfRule type="expression" dxfId="102" priority="42" stopIfTrue="1">
      <formula>AND(T11="",R11&gt;0)</formula>
    </cfRule>
  </conditionalFormatting>
  <conditionalFormatting sqref="V11:V30 S11:S30 S34:S53 AC11:AC30 V34:V53 AF11:AF30 AF34:AF53 AC34:AC53">
    <cfRule type="expression" priority="3" stopIfTrue="1">
      <formula>R11=""</formula>
    </cfRule>
  </conditionalFormatting>
  <conditionalFormatting sqref="G34:G38 G11:G30 G50 G52 G44 G46 G48">
    <cfRule type="expression" dxfId="101" priority="45" stopIfTrue="1">
      <formula>AND($C12&gt;0,G11="")</formula>
    </cfRule>
  </conditionalFormatting>
  <conditionalFormatting sqref="R50:R53 R11:R30 R34:R41">
    <cfRule type="expression" dxfId="100" priority="46" stopIfTrue="1">
      <formula>R11=""</formula>
    </cfRule>
    <cfRule type="expression" dxfId="99" priority="47" stopIfTrue="1">
      <formula>R11=X11</formula>
    </cfRule>
  </conditionalFormatting>
  <conditionalFormatting sqref="U50:U53 U11:U30 U34:U41">
    <cfRule type="expression" dxfId="98" priority="48" stopIfTrue="1">
      <formula>U11=""</formula>
    </cfRule>
    <cfRule type="expression" dxfId="97" priority="49" stopIfTrue="1">
      <formula>U11=X11</formula>
    </cfRule>
  </conditionalFormatting>
  <conditionalFormatting sqref="C40:D40">
    <cfRule type="expression" dxfId="96" priority="38" stopIfTrue="1">
      <formula>AND($C41&gt;0,$C40="")</formula>
    </cfRule>
  </conditionalFormatting>
  <conditionalFormatting sqref="G40">
    <cfRule type="expression" dxfId="95" priority="37" stopIfTrue="1">
      <formula>AND($C41&gt;0,G40="")</formula>
    </cfRule>
  </conditionalFormatting>
  <conditionalFormatting sqref="G13:G30 G34:G53">
    <cfRule type="containsBlanks" dxfId="94" priority="36">
      <formula>LEN(TRIM(G13))=0</formula>
    </cfRule>
  </conditionalFormatting>
  <conditionalFormatting sqref="G11:G12">
    <cfRule type="containsBlanks" dxfId="93" priority="35">
      <formula>LEN(TRIM(G11))=0</formula>
    </cfRule>
  </conditionalFormatting>
  <conditionalFormatting sqref="W42:W49 T42:T49">
    <cfRule type="expression" priority="28" stopIfTrue="1">
      <formula>R42=""</formula>
    </cfRule>
    <cfRule type="expression" dxfId="92" priority="29" stopIfTrue="1">
      <formula>AND(T42="",R42&gt;0)</formula>
    </cfRule>
  </conditionalFormatting>
  <conditionalFormatting sqref="R42:R49">
    <cfRule type="expression" dxfId="91" priority="30" stopIfTrue="1">
      <formula>R42=""</formula>
    </cfRule>
    <cfRule type="expression" dxfId="90" priority="31" stopIfTrue="1">
      <formula>R42=X42</formula>
    </cfRule>
  </conditionalFormatting>
  <conditionalFormatting sqref="U42:U49">
    <cfRule type="expression" dxfId="89" priority="32" stopIfTrue="1">
      <formula>U42=""</formula>
    </cfRule>
    <cfRule type="expression" dxfId="88" priority="33" stopIfTrue="1">
      <formula>U42=X42</formula>
    </cfRule>
  </conditionalFormatting>
  <conditionalFormatting sqref="G42">
    <cfRule type="expression" dxfId="87" priority="34" stopIfTrue="1">
      <formula>AND($C53&gt;0,G42="")</formula>
    </cfRule>
  </conditionalFormatting>
  <conditionalFormatting sqref="C44:D44">
    <cfRule type="expression" dxfId="86" priority="27" stopIfTrue="1">
      <formula>AND($C45&gt;0,$C44="")</formula>
    </cfRule>
  </conditionalFormatting>
  <conditionalFormatting sqref="G42">
    <cfRule type="expression" dxfId="85" priority="26" stopIfTrue="1">
      <formula>AND($C43&gt;0,G42="")</formula>
    </cfRule>
  </conditionalFormatting>
  <conditionalFormatting sqref="G52">
    <cfRule type="expression" dxfId="84" priority="50" stopIfTrue="1">
      <formula>AND(#REF!&gt;0,G52="")</formula>
    </cfRule>
  </conditionalFormatting>
  <conditionalFormatting sqref="G48 G39:G40">
    <cfRule type="expression" dxfId="83" priority="51" stopIfTrue="1">
      <formula>AND(#REF!&gt;0,G39="")</formula>
    </cfRule>
  </conditionalFormatting>
  <conditionalFormatting sqref="B7 B5 I5:I7 D7:E7 E5:F5">
    <cfRule type="expression" dxfId="82" priority="25">
      <formula>B5&lt;&gt;""</formula>
    </cfRule>
  </conditionalFormatting>
  <conditionalFormatting sqref="C42:D42">
    <cfRule type="expression" dxfId="81" priority="24" stopIfTrue="1">
      <formula>AND($C43&gt;0,$C42="")</formula>
    </cfRule>
  </conditionalFormatting>
  <conditionalFormatting sqref="AD11:AD30 AG11:AG30 AG50:AG53 AD50:AD53 AG34:AG41 AD34:AD41">
    <cfRule type="expression" priority="18" stopIfTrue="1">
      <formula>AB11=""</formula>
    </cfRule>
    <cfRule type="expression" dxfId="80" priority="19" stopIfTrue="1">
      <formula>AND(AD11="",AB11&gt;0)</formula>
    </cfRule>
  </conditionalFormatting>
  <conditionalFormatting sqref="AB50:AB53 AB11:AB30 AB34:AB41">
    <cfRule type="expression" dxfId="79" priority="21" stopIfTrue="1">
      <formula>AB11=""</formula>
    </cfRule>
    <cfRule type="expression" dxfId="78" priority="43" stopIfTrue="1">
      <formula>AB11=AH11</formula>
    </cfRule>
  </conditionalFormatting>
  <conditionalFormatting sqref="AE50:AE53 AE11:AE30 AE34:AE41">
    <cfRule type="expression" dxfId="77" priority="22" stopIfTrue="1">
      <formula>AE11=""</formula>
    </cfRule>
    <cfRule type="expression" dxfId="76" priority="23" stopIfTrue="1">
      <formula>AE11=AH11</formula>
    </cfRule>
  </conditionalFormatting>
  <conditionalFormatting sqref="AG42:AG49 AD42:AD49">
    <cfRule type="expression" priority="12" stopIfTrue="1">
      <formula>AB42=""</formula>
    </cfRule>
    <cfRule type="expression" dxfId="75" priority="13" stopIfTrue="1">
      <formula>AND(AD42="",AB42&gt;0)</formula>
    </cfRule>
  </conditionalFormatting>
  <conditionalFormatting sqref="AB42:AB49">
    <cfRule type="expression" dxfId="74" priority="14" stopIfTrue="1">
      <formula>AB42=""</formula>
    </cfRule>
    <cfRule type="expression" dxfId="73" priority="15" stopIfTrue="1">
      <formula>AB42=AH42</formula>
    </cfRule>
  </conditionalFormatting>
  <conditionalFormatting sqref="AE42:AE49">
    <cfRule type="expression" dxfId="72" priority="16" stopIfTrue="1">
      <formula>AE42=""</formula>
    </cfRule>
    <cfRule type="expression" dxfId="71" priority="17" stopIfTrue="1">
      <formula>AE42=AH42</formula>
    </cfRule>
  </conditionalFormatting>
  <conditionalFormatting sqref="E11:F11">
    <cfRule type="expression" dxfId="70" priority="11" stopIfTrue="1">
      <formula>AND($C12&gt;0,$C11="")</formula>
    </cfRule>
  </conditionalFormatting>
  <conditionalFormatting sqref="E40:F40">
    <cfRule type="expression" dxfId="69" priority="10" stopIfTrue="1">
      <formula>AND($C41&gt;0,$C40="")</formula>
    </cfRule>
  </conditionalFormatting>
  <conditionalFormatting sqref="E44:F44">
    <cfRule type="expression" dxfId="68" priority="9" stopIfTrue="1">
      <formula>AND($C45&gt;0,$C44="")</formula>
    </cfRule>
  </conditionalFormatting>
  <conditionalFormatting sqref="E42:F42">
    <cfRule type="expression" dxfId="67" priority="8" stopIfTrue="1">
      <formula>AND($C43&gt;0,$C42="")</formula>
    </cfRule>
  </conditionalFormatting>
  <conditionalFormatting sqref="G50">
    <cfRule type="expression" dxfId="66" priority="52" stopIfTrue="1">
      <formula>AND($D73&gt;0,G50="")</formula>
    </cfRule>
  </conditionalFormatting>
  <conditionalFormatting sqref="G44 G46">
    <cfRule type="expression" dxfId="65" priority="53" stopIfTrue="1">
      <formula>AND(#REF!&gt;0,G44="")</formula>
    </cfRule>
  </conditionalFormatting>
  <conditionalFormatting sqref="Q57:Q58">
    <cfRule type="expression" dxfId="64" priority="54" stopIfTrue="1">
      <formula>AND($G$59&gt;0,$Q57="")</formula>
    </cfRule>
  </conditionalFormatting>
  <conditionalFormatting sqref="AJ2:AJ5">
    <cfRule type="expression" dxfId="63" priority="55">
      <formula>AND(#REF!="",#REF!="")</formula>
    </cfRule>
  </conditionalFormatting>
  <conditionalFormatting sqref="AH2:AI2">
    <cfRule type="expression" dxfId="62" priority="56">
      <formula>AND(#REF!="",#REF!="")</formula>
    </cfRule>
  </conditionalFormatting>
  <conditionalFormatting sqref="J62">
    <cfRule type="expression" dxfId="61" priority="57" stopIfTrue="1">
      <formula>AND(#REF!&gt;0,J62="")</formula>
    </cfRule>
  </conditionalFormatting>
  <conditionalFormatting sqref="V11:V30 S11:S30 S34:S53 V34:V53">
    <cfRule type="expression" dxfId="60" priority="41" stopIfTrue="1">
      <formula>AND(S11="",OR($H11="１００Ｍ",$H11="２００Ｍ",$H11="１００ＭＨ",$H11="１１０ＭＨ",$H11="走幅跳"))</formula>
    </cfRule>
  </conditionalFormatting>
  <conditionalFormatting sqref="AF34:AF53 AC34:AC53 AF11:AF30 AC11:AC30">
    <cfRule type="expression" dxfId="59" priority="4">
      <formula>AND(AC11="",OR($I11="１００Ｍ",$I11="２００Ｍ",$I11="１００ＭＨ",$I11="１１０ＭＨ",$I11="走幅跳"))</formula>
    </cfRule>
  </conditionalFormatting>
  <conditionalFormatting sqref="M34:O53 M11:O30">
    <cfRule type="expression" dxfId="58" priority="6">
      <formula>$C11&lt;&gt;""</formula>
    </cfRule>
  </conditionalFormatting>
  <conditionalFormatting sqref="N34:O53 N11:O30">
    <cfRule type="expression" dxfId="57" priority="5">
      <formula>AND($M11&lt;&gt;"",N11="")</formula>
    </cfRule>
  </conditionalFormatting>
  <conditionalFormatting sqref="R34:W53 R11:W30">
    <cfRule type="expression" dxfId="56" priority="44">
      <formula>$H11&lt;&gt;""</formula>
    </cfRule>
  </conditionalFormatting>
  <conditionalFormatting sqref="AB34:AG53 AB11:AG30">
    <cfRule type="expression" dxfId="55" priority="20">
      <formula>$I11&lt;&gt;""</formula>
    </cfRule>
  </conditionalFormatting>
  <conditionalFormatting sqref="U57:V58 R57:S58">
    <cfRule type="expression" dxfId="54" priority="2">
      <formula>$Q57&lt;&gt;""</formula>
    </cfRule>
  </conditionalFormatting>
  <conditionalFormatting sqref="W57:W58 T57:T58">
    <cfRule type="expression" dxfId="53" priority="1">
      <formula>AND(R57&lt;&gt;"",T57="")</formula>
    </cfRule>
  </conditionalFormatting>
  <dataValidations count="22">
    <dataValidation type="list" allowBlank="1" showInputMessage="1" sqref="H62:H65 H69:H70">
      <formula1>$AB$80:$AB$89</formula1>
    </dataValidation>
    <dataValidation type="list" imeMode="on" allowBlank="1" showInputMessage="1" sqref="B5:D5">
      <formula1>$E$80:$E$797</formula1>
    </dataValidation>
    <dataValidation type="list" allowBlank="1" showInputMessage="1" sqref="B7">
      <formula1>$M$80:$M$92</formula1>
    </dataValidation>
    <dataValidation type="list" imeMode="halfAlpha" allowBlank="1" showInputMessage="1" showErrorMessage="1" sqref="G11:G30 G34:G53">
      <formula1>$Q$85:$Q$92</formula1>
    </dataValidation>
    <dataValidation type="list" allowBlank="1" showInputMessage="1" showErrorMessage="1" sqref="T34:T53 W34:W53 W11:W30 AD11:AD30 AD34:AD53 AG34:AG53 AG11:AG30 T11:T30 W57:W58 W62 T57:T58 T62">
      <formula1>$R$80:$R$84</formula1>
    </dataValidation>
    <dataValidation type="list" allowBlank="1" showInputMessage="1" showErrorMessage="1" sqref="AA34:AA53 Q34:Q53 AA11:AA30 Q57:Q58 Q11:Q30 J62">
      <formula1>$Q$80:$Q$83</formula1>
    </dataValidation>
    <dataValidation type="list" allowBlank="1" showInputMessage="1" sqref="D7">
      <formula1>$N$80:$N$102</formula1>
    </dataValidation>
    <dataValidation type="list" allowBlank="1" showInputMessage="1" sqref="F68">
      <formula1>$U$89:$U$98</formula1>
    </dataValidation>
    <dataValidation type="list" allowBlank="1" showInputMessage="1" sqref="E5">
      <formula1>$U$99:$U$109</formula1>
    </dataValidation>
    <dataValidation type="list" allowBlank="1" showInputMessage="1" sqref="D62:E64">
      <formula1>$X$80:$X$101</formula1>
    </dataValidation>
    <dataValidation type="list" allowBlank="1" showInputMessage="1" sqref="D69:E70 D65:E65">
      <formula1>$X$81:$X$98</formula1>
    </dataValidation>
    <dataValidation type="list" allowBlank="1" showInputMessage="1" showErrorMessage="1" sqref="J11:J30 J34:J53">
      <formula1>$H$110:$H$111</formula1>
    </dataValidation>
    <dataValidation type="list" allowBlank="1" showInputMessage="1" showErrorMessage="1" sqref="K13:L30 K35:L53">
      <formula1>$S$80:$S$82</formula1>
    </dataValidation>
    <dataValidation type="list" allowBlank="1" showInputMessage="1" showErrorMessage="1" sqref="I6">
      <formula1>$U$81:$U$85</formula1>
    </dataValidation>
    <dataValidation type="list" allowBlank="1" showInputMessage="1" showErrorMessage="1" sqref="H34:I53">
      <formula1>$H$96:$H$108</formula1>
    </dataValidation>
    <dataValidation type="list" allowBlank="1" showInputMessage="1" showErrorMessage="1" sqref="H11:I30">
      <formula1>$H$80:$H$93</formula1>
    </dataValidation>
    <dataValidation type="list" allowBlank="1" showInputMessage="1" sqref="G69:G70 G62:G65 G79:G80">
      <formula1>"A,B,S,無"</formula1>
    </dataValidation>
    <dataValidation type="list" allowBlank="1" showInputMessage="1" sqref="F69:F70 F62:F65">
      <formula1>"無,有"</formula1>
    </dataValidation>
    <dataValidation imeMode="on" allowBlank="1" showInputMessage="1" showErrorMessage="1" sqref="I5 B6 D6:E6"/>
    <dataValidation imeMode="hiragana" allowBlank="1" showInputMessage="1" showErrorMessage="1" sqref="C53:D53 E7"/>
    <dataValidation imeMode="halfKatakana" allowBlank="1" showInputMessage="1" showErrorMessage="1" sqref="E11:F30 E34:F53"/>
    <dataValidation imeMode="halfAlpha" allowBlank="1" showInputMessage="1" showErrorMessage="1" sqref="M34:O53 X57:X58 Z11:Z53 Z57:Z58 S62 AB34:AB53 AE34:AE53 AB11:AB30 AH34:AI53 AE11:AE30 U34:V53 M11:O30 R57:S58 X62:Z62 U57:V58 U62:V62 X11:Y30 R11:S30 U11:V30 R34:S53 X34:Y53 AH11:AI30"/>
  </dataValidations>
  <printOptions horizontalCentered="1"/>
  <pageMargins left="0.78740157480314965" right="0.39370078740157483" top="0.39370078740157483" bottom="0.39370078740157483" header="0.39370078740157483" footer="0.39370078740157483"/>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99"/>
  </sheetPr>
  <dimension ref="A1:AX797"/>
  <sheetViews>
    <sheetView showGridLines="0" showZeros="0" topLeftCell="A665" zoomScaleNormal="100" zoomScaleSheetLayoutView="100" workbookViewId="0">
      <pane xSplit="3" topLeftCell="D1" activePane="topRight" state="frozen"/>
      <selection pane="topRight" activeCell="P701" sqref="P701"/>
    </sheetView>
  </sheetViews>
  <sheetFormatPr defaultColWidth="9" defaultRowHeight="13.5"/>
  <cols>
    <col min="1" max="1" width="2.25" style="64" bestFit="1" customWidth="1"/>
    <col min="2" max="2" width="4.5" style="111" customWidth="1"/>
    <col min="3" max="6" width="9.625" style="2" customWidth="1"/>
    <col min="7" max="7" width="6.625" style="2" customWidth="1"/>
    <col min="8" max="9" width="11.625" style="2" customWidth="1"/>
    <col min="10" max="10" width="8.5" style="2" customWidth="1"/>
    <col min="11" max="11" width="2.125" style="2" customWidth="1"/>
    <col min="12" max="12" width="2.5" style="2" customWidth="1"/>
    <col min="13" max="13" width="6.625" style="2" customWidth="1"/>
    <col min="14" max="15" width="3.75" style="2" customWidth="1"/>
    <col min="16" max="16" width="6.625" style="101" customWidth="1"/>
    <col min="17" max="17" width="4.375" style="2" customWidth="1"/>
    <col min="18" max="18" width="8.625" style="2" customWidth="1"/>
    <col min="19" max="20" width="4.625" style="2" customWidth="1"/>
    <col min="21" max="21" width="8.625" style="2" customWidth="1"/>
    <col min="22" max="23" width="4.625" style="2" customWidth="1"/>
    <col min="24" max="24" width="8.625" style="2" customWidth="1"/>
    <col min="25" max="25" width="4.625" style="2" customWidth="1"/>
    <col min="26" max="26" width="6.625" style="101" customWidth="1"/>
    <col min="27" max="27" width="4.375" style="2" customWidth="1"/>
    <col min="28" max="28" width="8.625" style="2" customWidth="1"/>
    <col min="29" max="30" width="4.625" style="2" customWidth="1"/>
    <col min="31" max="31" width="8.625" style="2" customWidth="1"/>
    <col min="32" max="33" width="4.625" style="2" customWidth="1"/>
    <col min="34" max="34" width="8.625" style="2" customWidth="1"/>
    <col min="35" max="35" width="4.625" style="2" customWidth="1"/>
    <col min="36" max="36" width="3.125" style="2" hidden="1" customWidth="1"/>
    <col min="37" max="37" width="10.875" style="6" hidden="1" customWidth="1"/>
    <col min="38" max="39" width="16.375" style="2" hidden="1" customWidth="1"/>
    <col min="40" max="40" width="14.125" style="2" hidden="1" customWidth="1"/>
    <col min="41" max="41" width="2.875" style="2" hidden="1" customWidth="1"/>
    <col min="42" max="42" width="2.375" style="6" hidden="1" customWidth="1"/>
    <col min="43" max="43" width="6" style="6" hidden="1" customWidth="1"/>
    <col min="44" max="44" width="7" style="6" hidden="1" customWidth="1"/>
    <col min="45" max="45" width="2.375" style="6" hidden="1" customWidth="1"/>
    <col min="46" max="46" width="6" style="6" hidden="1" customWidth="1"/>
    <col min="47" max="47" width="7" style="6" hidden="1" customWidth="1"/>
    <col min="48" max="48" width="5.375" style="14" hidden="1" customWidth="1"/>
    <col min="49" max="49" width="9" style="10"/>
    <col min="50" max="50" width="93.625" style="10" customWidth="1"/>
    <col min="51" max="16384" width="9" style="2"/>
  </cols>
  <sheetData>
    <row r="1" spans="1:50" ht="9" customHeight="1">
      <c r="A1" s="91"/>
      <c r="B1" s="91"/>
      <c r="C1" s="91"/>
      <c r="D1" s="91"/>
      <c r="E1" s="91"/>
      <c r="F1" s="91"/>
      <c r="G1" s="91"/>
      <c r="H1" s="91"/>
      <c r="I1" s="91"/>
      <c r="J1" s="91"/>
      <c r="K1" s="91"/>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8"/>
      <c r="AQ1" s="238"/>
      <c r="AR1" s="238"/>
      <c r="AS1" s="238"/>
      <c r="AT1" s="238"/>
      <c r="AU1" s="238"/>
      <c r="AV1" s="257"/>
      <c r="AW1" s="239"/>
      <c r="AX1" s="239"/>
    </row>
    <row r="2" spans="1:50" ht="18.75">
      <c r="A2" s="92"/>
      <c r="B2" s="306"/>
      <c r="C2" s="196"/>
      <c r="D2" s="449" t="s">
        <v>1127</v>
      </c>
      <c r="E2" s="619" t="s">
        <v>1130</v>
      </c>
      <c r="F2" s="619"/>
      <c r="G2" s="619"/>
      <c r="H2" s="619"/>
      <c r="I2" s="619"/>
      <c r="J2" s="619"/>
      <c r="K2" s="245"/>
      <c r="L2" s="557" t="s">
        <v>1150</v>
      </c>
      <c r="M2" s="418" t="s">
        <v>1151</v>
      </c>
      <c r="N2" s="423"/>
      <c r="O2" s="423"/>
      <c r="P2" s="424"/>
      <c r="Q2" s="425"/>
      <c r="R2" s="425"/>
      <c r="S2" s="425"/>
      <c r="T2" s="425"/>
      <c r="U2" s="426"/>
      <c r="V2" s="233"/>
      <c r="W2" s="233"/>
      <c r="X2" s="234"/>
      <c r="Y2" s="234"/>
      <c r="Z2" s="374"/>
      <c r="AA2" s="234"/>
      <c r="AB2" s="234"/>
      <c r="AC2" s="234"/>
      <c r="AD2" s="234"/>
      <c r="AE2" s="234"/>
      <c r="AF2" s="234"/>
      <c r="AG2" s="234"/>
      <c r="AH2" s="234"/>
      <c r="AI2" s="234"/>
      <c r="AJ2" s="255"/>
      <c r="AK2" s="262"/>
      <c r="AL2" s="239"/>
      <c r="AM2" s="263"/>
      <c r="AN2" s="239"/>
      <c r="AO2" s="239"/>
      <c r="AP2" s="238"/>
      <c r="AQ2" s="238"/>
      <c r="AR2" s="238"/>
      <c r="AS2" s="238"/>
      <c r="AT2" s="238"/>
      <c r="AU2" s="238"/>
      <c r="AV2" s="257"/>
      <c r="AW2" s="239"/>
      <c r="AX2" s="239"/>
    </row>
    <row r="3" spans="1:50" s="57" customFormat="1" ht="3" customHeight="1">
      <c r="A3" s="93"/>
      <c r="K3" s="246"/>
      <c r="L3" s="235"/>
      <c r="M3" s="235"/>
      <c r="N3" s="235"/>
      <c r="O3" s="235"/>
      <c r="P3" s="368"/>
      <c r="Q3" s="235"/>
      <c r="R3" s="235"/>
      <c r="S3" s="235"/>
      <c r="T3" s="235"/>
      <c r="U3" s="235"/>
      <c r="V3" s="235"/>
      <c r="W3" s="235"/>
      <c r="X3" s="235"/>
      <c r="Y3" s="235"/>
      <c r="Z3" s="368"/>
      <c r="AA3" s="235"/>
      <c r="AB3" s="235"/>
      <c r="AC3" s="235"/>
      <c r="AD3" s="235"/>
      <c r="AE3" s="235"/>
      <c r="AF3" s="235"/>
      <c r="AG3" s="235"/>
      <c r="AH3" s="235"/>
      <c r="AI3" s="235"/>
      <c r="AJ3" s="255"/>
      <c r="AK3" s="264"/>
      <c r="AL3" s="265"/>
      <c r="AM3" s="266"/>
      <c r="AN3" s="265"/>
      <c r="AO3" s="265"/>
      <c r="AP3" s="267"/>
      <c r="AQ3" s="267"/>
      <c r="AR3" s="267"/>
      <c r="AS3" s="267"/>
      <c r="AT3" s="267"/>
      <c r="AU3" s="267"/>
      <c r="AV3" s="268"/>
      <c r="AW3" s="265"/>
      <c r="AX3" s="265"/>
    </row>
    <row r="4" spans="1:50" s="3" customFormat="1" ht="9.9499999999999993" customHeight="1">
      <c r="A4" s="92"/>
      <c r="B4" s="620" t="s">
        <v>1001</v>
      </c>
      <c r="C4" s="621"/>
      <c r="D4" s="621"/>
      <c r="E4" s="622"/>
      <c r="F4" s="297" t="s">
        <v>1002</v>
      </c>
      <c r="G4" s="100"/>
      <c r="H4" s="100"/>
      <c r="I4" s="100"/>
      <c r="J4" s="100"/>
      <c r="K4" s="246"/>
      <c r="L4" s="235"/>
      <c r="M4" s="311"/>
      <c r="N4" s="235"/>
      <c r="O4" s="235"/>
      <c r="P4" s="368"/>
      <c r="Q4" s="236"/>
      <c r="R4" s="236"/>
      <c r="S4" s="236"/>
      <c r="T4" s="236"/>
      <c r="U4" s="236"/>
      <c r="V4" s="236"/>
      <c r="W4" s="236"/>
      <c r="X4" s="236"/>
      <c r="Y4" s="236"/>
      <c r="Z4" s="375"/>
      <c r="AA4" s="236"/>
      <c r="AB4" s="236"/>
      <c r="AC4" s="236"/>
      <c r="AD4" s="236"/>
      <c r="AE4" s="236"/>
      <c r="AF4" s="236"/>
      <c r="AG4" s="236"/>
      <c r="AH4" s="236"/>
      <c r="AI4" s="236"/>
      <c r="AJ4" s="255"/>
      <c r="AK4" s="269"/>
      <c r="AL4" s="236"/>
      <c r="AM4" s="236"/>
      <c r="AN4" s="236"/>
      <c r="AO4" s="236"/>
      <c r="AP4" s="269"/>
      <c r="AQ4" s="269"/>
      <c r="AR4" s="269"/>
      <c r="AS4" s="269"/>
      <c r="AT4" s="269"/>
      <c r="AU4" s="269"/>
      <c r="AV4" s="256"/>
      <c r="AW4" s="236"/>
      <c r="AX4" s="236"/>
    </row>
    <row r="5" spans="1:50" s="3" customFormat="1" ht="15.95" customHeight="1">
      <c r="A5" s="92"/>
      <c r="B5" s="623"/>
      <c r="C5" s="624"/>
      <c r="D5" s="625"/>
      <c r="E5" s="187"/>
      <c r="F5" s="186"/>
      <c r="H5" s="185" t="s">
        <v>1131</v>
      </c>
      <c r="I5" s="626"/>
      <c r="J5" s="627"/>
      <c r="K5" s="246"/>
      <c r="L5" s="235"/>
      <c r="M5" s="418" t="s">
        <v>1152</v>
      </c>
      <c r="N5" s="419"/>
      <c r="O5" s="419"/>
      <c r="P5" s="420"/>
      <c r="Q5" s="421"/>
      <c r="R5" s="421"/>
      <c r="S5" s="421"/>
      <c r="T5" s="421"/>
      <c r="U5" s="421"/>
      <c r="V5" s="422"/>
      <c r="W5" s="235"/>
      <c r="X5" s="235"/>
      <c r="Y5" s="235"/>
      <c r="Z5" s="368"/>
      <c r="AA5" s="235"/>
      <c r="AB5" s="235"/>
      <c r="AC5" s="236"/>
      <c r="AD5" s="236"/>
      <c r="AE5" s="236"/>
      <c r="AF5" s="236"/>
      <c r="AG5" s="236"/>
      <c r="AH5" s="236"/>
      <c r="AI5" s="236"/>
      <c r="AJ5" s="255"/>
      <c r="AK5" s="256"/>
      <c r="AL5" s="270"/>
      <c r="AM5" s="270"/>
      <c r="AN5" s="236"/>
      <c r="AO5" s="236"/>
      <c r="AP5" s="269"/>
      <c r="AQ5" s="269"/>
      <c r="AR5" s="269"/>
      <c r="AS5" s="269"/>
      <c r="AT5" s="269"/>
      <c r="AU5" s="269"/>
      <c r="AV5" s="256"/>
      <c r="AW5" s="236"/>
      <c r="AX5" s="236"/>
    </row>
    <row r="6" spans="1:50" s="3" customFormat="1" ht="15.95" customHeight="1">
      <c r="A6" s="92"/>
      <c r="B6" s="628" t="s">
        <v>977</v>
      </c>
      <c r="C6" s="629"/>
      <c r="D6" s="296" t="s">
        <v>1003</v>
      </c>
      <c r="E6" s="630" t="s">
        <v>1004</v>
      </c>
      <c r="F6" s="631"/>
      <c r="H6" s="185" t="s">
        <v>1132</v>
      </c>
      <c r="I6" s="632"/>
      <c r="J6" s="633"/>
      <c r="K6" s="246"/>
      <c r="L6" s="235"/>
      <c r="M6" s="312" t="s">
        <v>1149</v>
      </c>
      <c r="N6" s="235"/>
      <c r="O6" s="235"/>
      <c r="P6" s="368"/>
      <c r="Q6" s="427" t="s">
        <v>1171</v>
      </c>
      <c r="R6" s="237"/>
      <c r="S6" s="237"/>
      <c r="T6" s="237"/>
      <c r="U6" s="237"/>
      <c r="V6" s="237"/>
      <c r="W6" s="236"/>
      <c r="X6" s="236"/>
      <c r="Y6" s="236"/>
      <c r="Z6" s="375"/>
      <c r="AA6" s="236"/>
      <c r="AB6" s="236"/>
      <c r="AC6" s="237"/>
      <c r="AD6" s="237"/>
      <c r="AE6" s="237"/>
      <c r="AF6" s="237"/>
      <c r="AG6" s="237"/>
      <c r="AH6" s="237"/>
      <c r="AI6" s="237"/>
      <c r="AJ6" s="256"/>
      <c r="AK6" s="256"/>
      <c r="AL6" s="256"/>
      <c r="AM6" s="256"/>
      <c r="AN6" s="236"/>
      <c r="AO6" s="236"/>
      <c r="AP6" s="269"/>
      <c r="AQ6" s="269"/>
      <c r="AR6" s="269"/>
      <c r="AS6" s="269"/>
      <c r="AT6" s="269"/>
      <c r="AU6" s="269"/>
      <c r="AV6" s="256"/>
      <c r="AW6" s="236"/>
      <c r="AX6" s="236"/>
    </row>
    <row r="7" spans="1:50" ht="15.95" customHeight="1">
      <c r="A7" s="174"/>
      <c r="B7" s="634"/>
      <c r="C7" s="635"/>
      <c r="D7" s="310"/>
      <c r="E7" s="636"/>
      <c r="F7" s="637"/>
      <c r="G7" s="3"/>
      <c r="H7" s="195" t="s">
        <v>1133</v>
      </c>
      <c r="I7" s="638"/>
      <c r="J7" s="639"/>
      <c r="K7" s="174"/>
      <c r="L7" s="238"/>
      <c r="M7" s="238"/>
      <c r="N7" s="238"/>
      <c r="O7" s="238"/>
      <c r="P7" s="368"/>
      <c r="Q7" s="640" t="s">
        <v>1135</v>
      </c>
      <c r="R7" s="640"/>
      <c r="S7" s="640"/>
      <c r="T7" s="640"/>
      <c r="U7" s="640"/>
      <c r="V7" s="640"/>
      <c r="W7" s="640"/>
      <c r="X7" s="640"/>
      <c r="Y7" s="291"/>
      <c r="Z7" s="376"/>
      <c r="AA7" s="640" t="s">
        <v>1136</v>
      </c>
      <c r="AB7" s="640"/>
      <c r="AC7" s="640"/>
      <c r="AD7" s="640"/>
      <c r="AE7" s="640"/>
      <c r="AF7" s="640"/>
      <c r="AG7" s="640"/>
      <c r="AH7" s="640"/>
      <c r="AI7" s="291"/>
      <c r="AJ7" s="257"/>
      <c r="AK7" s="257"/>
      <c r="AL7" s="257"/>
      <c r="AM7" s="257"/>
      <c r="AN7" s="239"/>
      <c r="AO7" s="239"/>
      <c r="AP7" s="238"/>
      <c r="AQ7" s="238"/>
      <c r="AR7" s="238"/>
      <c r="AS7" s="238"/>
      <c r="AT7" s="238"/>
      <c r="AU7" s="238"/>
      <c r="AV7" s="257"/>
      <c r="AW7" s="239"/>
      <c r="AX7" s="239"/>
    </row>
    <row r="8" spans="1:50" ht="5.25" customHeight="1">
      <c r="A8" s="10"/>
      <c r="B8" s="2"/>
      <c r="K8" s="10"/>
      <c r="L8" s="239"/>
      <c r="M8" s="239"/>
      <c r="N8" s="239"/>
      <c r="O8" s="239"/>
      <c r="P8" s="379"/>
      <c r="Q8" s="640"/>
      <c r="R8" s="640"/>
      <c r="S8" s="640"/>
      <c r="T8" s="640"/>
      <c r="U8" s="640"/>
      <c r="V8" s="640"/>
      <c r="W8" s="640"/>
      <c r="X8" s="640"/>
      <c r="Y8" s="291"/>
      <c r="Z8" s="377"/>
      <c r="AA8" s="640"/>
      <c r="AB8" s="640"/>
      <c r="AC8" s="640"/>
      <c r="AD8" s="640"/>
      <c r="AE8" s="640"/>
      <c r="AF8" s="640"/>
      <c r="AG8" s="640"/>
      <c r="AH8" s="640"/>
      <c r="AI8" s="291"/>
      <c r="AJ8" s="258"/>
      <c r="AK8" s="271"/>
      <c r="AL8" s="258"/>
      <c r="AM8" s="258"/>
      <c r="AN8" s="258"/>
      <c r="AO8" s="258"/>
      <c r="AP8" s="261"/>
      <c r="AQ8" s="261"/>
      <c r="AR8" s="261"/>
      <c r="AS8" s="261"/>
      <c r="AT8" s="261"/>
      <c r="AU8" s="261"/>
      <c r="AV8" s="261"/>
      <c r="AW8" s="239"/>
      <c r="AX8" s="239"/>
    </row>
    <row r="9" spans="1:50" s="6" customFormat="1" ht="14.25">
      <c r="A9" s="92"/>
      <c r="B9" s="200" t="s">
        <v>52</v>
      </c>
      <c r="C9" s="192"/>
      <c r="D9" s="193"/>
      <c r="E9" s="2"/>
      <c r="F9" s="2"/>
      <c r="G9" s="2"/>
      <c r="H9" s="2"/>
      <c r="I9" s="2"/>
      <c r="J9" s="2"/>
      <c r="K9" s="10"/>
      <c r="L9" s="239"/>
      <c r="M9" s="656" t="s">
        <v>971</v>
      </c>
      <c r="N9" s="657"/>
      <c r="O9" s="658"/>
      <c r="P9" s="415"/>
      <c r="Q9" s="659" t="s">
        <v>9</v>
      </c>
      <c r="R9" s="641" t="s">
        <v>962</v>
      </c>
      <c r="S9" s="642"/>
      <c r="T9" s="643"/>
      <c r="U9" s="641" t="s">
        <v>963</v>
      </c>
      <c r="V9" s="642"/>
      <c r="W9" s="642"/>
      <c r="X9" s="644" t="s">
        <v>10</v>
      </c>
      <c r="Y9" s="644"/>
      <c r="Z9" s="416"/>
      <c r="AA9" s="659" t="s">
        <v>9</v>
      </c>
      <c r="AB9" s="641" t="s">
        <v>962</v>
      </c>
      <c r="AC9" s="642"/>
      <c r="AD9" s="643"/>
      <c r="AE9" s="641" t="s">
        <v>963</v>
      </c>
      <c r="AF9" s="642"/>
      <c r="AG9" s="642"/>
      <c r="AH9" s="644" t="s">
        <v>10</v>
      </c>
      <c r="AI9" s="644"/>
      <c r="AJ9" s="259"/>
      <c r="AK9" s="259" t="s">
        <v>1176</v>
      </c>
      <c r="AL9" s="259"/>
      <c r="AM9" s="259"/>
      <c r="AN9" s="272"/>
      <c r="AO9" s="272"/>
      <c r="AP9" s="273" t="s">
        <v>1172</v>
      </c>
      <c r="AQ9" s="271"/>
      <c r="AR9" s="271"/>
      <c r="AS9" s="273" t="s">
        <v>1173</v>
      </c>
      <c r="AT9" s="271"/>
      <c r="AU9" s="271"/>
      <c r="AV9" s="261"/>
      <c r="AW9" s="238"/>
      <c r="AX9" s="238"/>
    </row>
    <row r="10" spans="1:50" s="6" customFormat="1" ht="12" customHeight="1">
      <c r="A10" s="92"/>
      <c r="B10" s="298" t="s">
        <v>972</v>
      </c>
      <c r="C10" s="188" t="s">
        <v>965</v>
      </c>
      <c r="D10" s="189" t="s">
        <v>964</v>
      </c>
      <c r="E10" s="190" t="s">
        <v>1128</v>
      </c>
      <c r="F10" s="103" t="s">
        <v>1129</v>
      </c>
      <c r="G10" s="191" t="s">
        <v>106</v>
      </c>
      <c r="H10" s="364" t="s">
        <v>968</v>
      </c>
      <c r="I10" s="365" t="s">
        <v>969</v>
      </c>
      <c r="J10" s="366" t="s">
        <v>1134</v>
      </c>
      <c r="K10" s="10"/>
      <c r="L10" s="239"/>
      <c r="M10" s="275" t="s">
        <v>970</v>
      </c>
      <c r="N10" s="276" t="s">
        <v>966</v>
      </c>
      <c r="O10" s="277" t="s">
        <v>967</v>
      </c>
      <c r="P10" s="415"/>
      <c r="Q10" s="660"/>
      <c r="R10" s="281" t="s">
        <v>10</v>
      </c>
      <c r="S10" s="282" t="s">
        <v>11</v>
      </c>
      <c r="T10" s="283" t="s">
        <v>53</v>
      </c>
      <c r="U10" s="281" t="s">
        <v>10</v>
      </c>
      <c r="V10" s="284" t="s">
        <v>11</v>
      </c>
      <c r="W10" s="334" t="s">
        <v>53</v>
      </c>
      <c r="X10" s="330" t="s">
        <v>1154</v>
      </c>
      <c r="Y10" s="331" t="s">
        <v>1153</v>
      </c>
      <c r="Z10" s="416"/>
      <c r="AA10" s="660"/>
      <c r="AB10" s="281" t="s">
        <v>10</v>
      </c>
      <c r="AC10" s="282" t="s">
        <v>11</v>
      </c>
      <c r="AD10" s="283" t="s">
        <v>12</v>
      </c>
      <c r="AE10" s="281" t="s">
        <v>10</v>
      </c>
      <c r="AF10" s="284" t="s">
        <v>11</v>
      </c>
      <c r="AG10" s="334" t="s">
        <v>12</v>
      </c>
      <c r="AH10" s="330" t="s">
        <v>1154</v>
      </c>
      <c r="AI10" s="331" t="s">
        <v>1153</v>
      </c>
      <c r="AJ10" s="259"/>
      <c r="AK10" s="4" t="s">
        <v>1023</v>
      </c>
      <c r="AL10" s="4" t="s">
        <v>1022</v>
      </c>
      <c r="AM10" s="4" t="s">
        <v>1024</v>
      </c>
      <c r="AN10" s="5" t="s">
        <v>1057</v>
      </c>
      <c r="AO10" s="272"/>
      <c r="AP10" s="393"/>
      <c r="AQ10" s="394" t="s">
        <v>13</v>
      </c>
      <c r="AR10" s="395" t="s">
        <v>14</v>
      </c>
      <c r="AS10" s="393"/>
      <c r="AT10" s="394" t="s">
        <v>13</v>
      </c>
      <c r="AU10" s="395" t="s">
        <v>14</v>
      </c>
      <c r="AV10" s="261"/>
      <c r="AW10" s="238"/>
      <c r="AX10" s="238"/>
    </row>
    <row r="11" spans="1:50" ht="15.95" customHeight="1">
      <c r="A11" s="94" t="str">
        <f>IF(C11="","",COUNTA($G$11:G11))</f>
        <v/>
      </c>
      <c r="B11" s="176">
        <v>1</v>
      </c>
      <c r="C11" s="13"/>
      <c r="D11" s="13"/>
      <c r="E11" s="194"/>
      <c r="F11" s="362"/>
      <c r="G11" s="177"/>
      <c r="H11" s="184"/>
      <c r="I11" s="367"/>
      <c r="J11" s="178"/>
      <c r="K11" s="10"/>
      <c r="L11" s="239"/>
      <c r="M11" s="402"/>
      <c r="N11" s="403"/>
      <c r="O11" s="404"/>
      <c r="P11" s="450">
        <f>H11</f>
        <v>0</v>
      </c>
      <c r="Q11" s="285"/>
      <c r="R11" s="319"/>
      <c r="S11" s="320"/>
      <c r="T11" s="321"/>
      <c r="U11" s="322"/>
      <c r="V11" s="320"/>
      <c r="W11" s="323"/>
      <c r="X11" s="428" t="str">
        <f t="shared" ref="X11:X30" si="0">IF(H11="","",IF(R11="",U11,IF(U11="",R11,IF(AP11="T",AQ11,AR11))))</f>
        <v/>
      </c>
      <c r="Y11" s="429" t="str">
        <f>IF(OR(H11="１００Ｍ",H11="２００Ｍ",H11="１１０ＭＨ",H11="１００ＭＨ",H11="走幅跳"),(IF(X11=R11,S11,V11)),"")</f>
        <v/>
      </c>
      <c r="Z11" s="452">
        <f t="shared" ref="Z11:Z30" si="1">I11</f>
        <v>0</v>
      </c>
      <c r="AA11" s="285"/>
      <c r="AB11" s="319"/>
      <c r="AC11" s="320"/>
      <c r="AD11" s="321"/>
      <c r="AE11" s="322"/>
      <c r="AF11" s="320"/>
      <c r="AG11" s="323"/>
      <c r="AH11" s="428" t="str">
        <f t="shared" ref="AH11:AH30" si="2">IF(I11="","",IF(AB11="",AE11,IF(AE11="",AB11,IF(AS11="T",AT11,AU11))))</f>
        <v/>
      </c>
      <c r="AI11" s="429" t="str">
        <f>IF(OR(I11="１００Ｍ",I11="２００Ｍ",I11="１１０ＭＨ",I11="１００ＭＨ",I11="走幅跳"),(IF(AH11=AB11,AC11,AF11)),"")</f>
        <v/>
      </c>
      <c r="AJ11" s="260"/>
      <c r="AK11" s="408" t="str">
        <f>C11&amp;"　"&amp;D11</f>
        <v>　</v>
      </c>
      <c r="AL11" s="12" t="str">
        <f t="shared" ref="AL11:AL30" si="3">IFERROR(VLOOKUP(H11,$H$81:$I$93,2,0),"")</f>
        <v/>
      </c>
      <c r="AM11" s="12" t="str">
        <f t="shared" ref="AM11:AM30" si="4">IFERROR(VLOOKUP(I11,$H$81:$I$93,2,0),"")</f>
        <v/>
      </c>
      <c r="AN11" s="409" t="str">
        <f t="shared" ref="AN11:AN30" si="5">IF(J11="","",$I$110)</f>
        <v/>
      </c>
      <c r="AO11" s="272"/>
      <c r="AP11" s="396" t="str">
        <f t="shared" ref="AP11:AP30" si="6">IF(H11="","",IF(OR(H11=$H$81,H11=$H$82,H11=$H$83,H11=$H$84,H11=$H$85,H11=$H$86,H11=$H$87),"T","F"))</f>
        <v/>
      </c>
      <c r="AQ11" s="7">
        <f t="shared" ref="AQ11:AQ30" si="7">IF(R11&gt;U11,U11,R11)</f>
        <v>0</v>
      </c>
      <c r="AR11" s="397">
        <f t="shared" ref="AR11:AR30" si="8">IF(R11&gt;U11,R11,U11)</f>
        <v>0</v>
      </c>
      <c r="AS11" s="396" t="str">
        <f t="shared" ref="AS11:AS30" si="9">IF(I11="","",IF(OR(I11=$H$81,I11=$H$82,I11=$H$83,I11=$H$84,I11=$H$85,I11=$H$86,I11=$H$87),"T","F"))</f>
        <v/>
      </c>
      <c r="AT11" s="7">
        <f>IF(AB11&gt;AE11,AE11,AB11)</f>
        <v>0</v>
      </c>
      <c r="AU11" s="397">
        <f>IF(AB11&gt;AE11,AB11,AE11)</f>
        <v>0</v>
      </c>
      <c r="AV11" s="261"/>
      <c r="AW11" s="239"/>
      <c r="AX11" s="239"/>
    </row>
    <row r="12" spans="1:50" ht="15.95" customHeight="1">
      <c r="A12" s="94" t="str">
        <f>IF(C12="","",COUNTA($G$11:G12))</f>
        <v/>
      </c>
      <c r="B12" s="176">
        <v>2</v>
      </c>
      <c r="C12" s="179"/>
      <c r="D12" s="179"/>
      <c r="E12" s="181"/>
      <c r="F12" s="182"/>
      <c r="G12" s="177"/>
      <c r="H12" s="184"/>
      <c r="I12" s="367"/>
      <c r="J12" s="178"/>
      <c r="K12" s="10"/>
      <c r="L12" s="239"/>
      <c r="M12" s="402"/>
      <c r="N12" s="403"/>
      <c r="O12" s="404"/>
      <c r="P12" s="450">
        <f t="shared" ref="P12:P30" si="10">H12</f>
        <v>0</v>
      </c>
      <c r="Q12" s="285"/>
      <c r="R12" s="319"/>
      <c r="S12" s="324"/>
      <c r="T12" s="321"/>
      <c r="U12" s="322"/>
      <c r="V12" s="324"/>
      <c r="W12" s="323"/>
      <c r="X12" s="428" t="str">
        <f t="shared" si="0"/>
        <v/>
      </c>
      <c r="Y12" s="429" t="str">
        <f t="shared" ref="Y12:Y30" si="11">IF(OR(H12="１００Ｍ",H12="２００Ｍ",H12="１１０ＭＨ",H12="１００ＭＨ",H12="走幅跳"),(IF(X12=R12,S12,V12)),"")</f>
        <v/>
      </c>
      <c r="Z12" s="452">
        <f t="shared" si="1"/>
        <v>0</v>
      </c>
      <c r="AA12" s="285"/>
      <c r="AB12" s="319"/>
      <c r="AC12" s="324"/>
      <c r="AD12" s="321"/>
      <c r="AE12" s="322"/>
      <c r="AF12" s="324"/>
      <c r="AG12" s="323"/>
      <c r="AH12" s="428" t="str">
        <f t="shared" si="2"/>
        <v/>
      </c>
      <c r="AI12" s="429" t="str">
        <f t="shared" ref="AI12:AI30" si="12">IF(OR(I12="１００Ｍ",I12="２００Ｍ",I12="１１０ＭＨ",I12="１００ＭＨ",I12="走幅跳"),(IF(AH12=AB12,AC12,AF12)),"")</f>
        <v/>
      </c>
      <c r="AJ12" s="260"/>
      <c r="AK12" s="408" t="str">
        <f t="shared" ref="AK12:AK30" si="13">C12&amp;"　"&amp;D12</f>
        <v>　</v>
      </c>
      <c r="AL12" s="12" t="str">
        <f t="shared" si="3"/>
        <v/>
      </c>
      <c r="AM12" s="12" t="str">
        <f t="shared" si="4"/>
        <v/>
      </c>
      <c r="AN12" s="409" t="str">
        <f t="shared" si="5"/>
        <v/>
      </c>
      <c r="AO12" s="272"/>
      <c r="AP12" s="396" t="str">
        <f t="shared" si="6"/>
        <v/>
      </c>
      <c r="AQ12" s="7">
        <f t="shared" si="7"/>
        <v>0</v>
      </c>
      <c r="AR12" s="397">
        <f t="shared" si="8"/>
        <v>0</v>
      </c>
      <c r="AS12" s="396" t="str">
        <f t="shared" si="9"/>
        <v/>
      </c>
      <c r="AT12" s="7">
        <f t="shared" ref="AT12:AT30" si="14">IF(AB12&gt;AE12,AE12,AB12)</f>
        <v>0</v>
      </c>
      <c r="AU12" s="397">
        <f t="shared" ref="AU12:AU30" si="15">IF(AB12&gt;AE12,AB12,AE12)</f>
        <v>0</v>
      </c>
      <c r="AV12" s="261"/>
      <c r="AW12" s="239"/>
      <c r="AX12" s="239"/>
    </row>
    <row r="13" spans="1:50" ht="15.95" customHeight="1">
      <c r="A13" s="94" t="str">
        <f>IF(C13="","",COUNTA($G$11:G13))</f>
        <v/>
      </c>
      <c r="B13" s="176">
        <v>3</v>
      </c>
      <c r="C13" s="179"/>
      <c r="D13" s="13"/>
      <c r="E13" s="194"/>
      <c r="F13" s="362"/>
      <c r="G13" s="177"/>
      <c r="H13" s="184"/>
      <c r="I13" s="367"/>
      <c r="J13" s="178"/>
      <c r="K13" s="439"/>
      <c r="L13" s="251"/>
      <c r="M13" s="402"/>
      <c r="N13" s="403"/>
      <c r="O13" s="404"/>
      <c r="P13" s="450">
        <f t="shared" si="10"/>
        <v>0</v>
      </c>
      <c r="Q13" s="285"/>
      <c r="R13" s="319"/>
      <c r="S13" s="324"/>
      <c r="T13" s="321"/>
      <c r="U13" s="322"/>
      <c r="V13" s="324"/>
      <c r="W13" s="323"/>
      <c r="X13" s="428" t="str">
        <f t="shared" si="0"/>
        <v/>
      </c>
      <c r="Y13" s="429" t="str">
        <f t="shared" si="11"/>
        <v/>
      </c>
      <c r="Z13" s="452">
        <f t="shared" si="1"/>
        <v>0</v>
      </c>
      <c r="AA13" s="285"/>
      <c r="AB13" s="319"/>
      <c r="AC13" s="324"/>
      <c r="AD13" s="321"/>
      <c r="AE13" s="322"/>
      <c r="AF13" s="324"/>
      <c r="AG13" s="323"/>
      <c r="AH13" s="428" t="str">
        <f t="shared" si="2"/>
        <v/>
      </c>
      <c r="AI13" s="429" t="str">
        <f t="shared" si="12"/>
        <v/>
      </c>
      <c r="AJ13" s="260"/>
      <c r="AK13" s="408" t="str">
        <f t="shared" si="13"/>
        <v>　</v>
      </c>
      <c r="AL13" s="12" t="str">
        <f t="shared" si="3"/>
        <v/>
      </c>
      <c r="AM13" s="12" t="str">
        <f t="shared" si="4"/>
        <v/>
      </c>
      <c r="AN13" s="409" t="str">
        <f t="shared" si="5"/>
        <v/>
      </c>
      <c r="AO13" s="272"/>
      <c r="AP13" s="396" t="str">
        <f t="shared" si="6"/>
        <v/>
      </c>
      <c r="AQ13" s="7">
        <f t="shared" si="7"/>
        <v>0</v>
      </c>
      <c r="AR13" s="397">
        <f t="shared" si="8"/>
        <v>0</v>
      </c>
      <c r="AS13" s="396" t="str">
        <f t="shared" si="9"/>
        <v/>
      </c>
      <c r="AT13" s="7">
        <f t="shared" si="14"/>
        <v>0</v>
      </c>
      <c r="AU13" s="397">
        <f t="shared" si="15"/>
        <v>0</v>
      </c>
      <c r="AV13" s="261"/>
      <c r="AW13" s="239"/>
      <c r="AX13" s="239"/>
    </row>
    <row r="14" spans="1:50" ht="15.95" customHeight="1">
      <c r="A14" s="94" t="str">
        <f>IF(C14="","",COUNTA($G$11:G14))</f>
        <v/>
      </c>
      <c r="B14" s="176">
        <v>4</v>
      </c>
      <c r="C14" s="179"/>
      <c r="D14" s="179"/>
      <c r="E14" s="181"/>
      <c r="F14" s="182"/>
      <c r="G14" s="177"/>
      <c r="H14" s="184"/>
      <c r="I14" s="367"/>
      <c r="J14" s="178"/>
      <c r="K14" s="439"/>
      <c r="L14" s="251"/>
      <c r="M14" s="402"/>
      <c r="N14" s="403"/>
      <c r="O14" s="404"/>
      <c r="P14" s="450">
        <f t="shared" si="10"/>
        <v>0</v>
      </c>
      <c r="Q14" s="285"/>
      <c r="R14" s="319"/>
      <c r="S14" s="324"/>
      <c r="T14" s="321"/>
      <c r="U14" s="322"/>
      <c r="V14" s="324"/>
      <c r="W14" s="323"/>
      <c r="X14" s="428" t="str">
        <f t="shared" si="0"/>
        <v/>
      </c>
      <c r="Y14" s="429" t="str">
        <f t="shared" si="11"/>
        <v/>
      </c>
      <c r="Z14" s="452">
        <f t="shared" si="1"/>
        <v>0</v>
      </c>
      <c r="AA14" s="285"/>
      <c r="AB14" s="319"/>
      <c r="AC14" s="324"/>
      <c r="AD14" s="321"/>
      <c r="AE14" s="322"/>
      <c r="AF14" s="324"/>
      <c r="AG14" s="323"/>
      <c r="AH14" s="428" t="str">
        <f t="shared" si="2"/>
        <v/>
      </c>
      <c r="AI14" s="429" t="str">
        <f t="shared" si="12"/>
        <v/>
      </c>
      <c r="AJ14" s="260"/>
      <c r="AK14" s="408" t="str">
        <f t="shared" si="13"/>
        <v>　</v>
      </c>
      <c r="AL14" s="12" t="str">
        <f t="shared" si="3"/>
        <v/>
      </c>
      <c r="AM14" s="12" t="str">
        <f t="shared" si="4"/>
        <v/>
      </c>
      <c r="AN14" s="409" t="str">
        <f t="shared" si="5"/>
        <v/>
      </c>
      <c r="AO14" s="272"/>
      <c r="AP14" s="396" t="str">
        <f t="shared" si="6"/>
        <v/>
      </c>
      <c r="AQ14" s="7">
        <f t="shared" si="7"/>
        <v>0</v>
      </c>
      <c r="AR14" s="397">
        <f t="shared" si="8"/>
        <v>0</v>
      </c>
      <c r="AS14" s="396" t="str">
        <f t="shared" si="9"/>
        <v/>
      </c>
      <c r="AT14" s="7">
        <f t="shared" si="14"/>
        <v>0</v>
      </c>
      <c r="AU14" s="397">
        <f t="shared" si="15"/>
        <v>0</v>
      </c>
      <c r="AV14" s="261"/>
      <c r="AW14" s="239"/>
      <c r="AX14" s="239"/>
    </row>
    <row r="15" spans="1:50" ht="15.95" customHeight="1">
      <c r="A15" s="94" t="str">
        <f>IF(C15="","",COUNTA($G$11:G15))</f>
        <v/>
      </c>
      <c r="B15" s="176">
        <v>5</v>
      </c>
      <c r="C15" s="179"/>
      <c r="D15" s="13"/>
      <c r="E15" s="194"/>
      <c r="F15" s="362"/>
      <c r="G15" s="177"/>
      <c r="H15" s="184"/>
      <c r="I15" s="367"/>
      <c r="J15" s="178"/>
      <c r="K15" s="439"/>
      <c r="L15" s="251"/>
      <c r="M15" s="402"/>
      <c r="N15" s="403"/>
      <c r="O15" s="404"/>
      <c r="P15" s="450">
        <f t="shared" si="10"/>
        <v>0</v>
      </c>
      <c r="Q15" s="285"/>
      <c r="R15" s="319"/>
      <c r="S15" s="324"/>
      <c r="T15" s="321"/>
      <c r="U15" s="322"/>
      <c r="V15" s="324"/>
      <c r="W15" s="323"/>
      <c r="X15" s="428" t="str">
        <f t="shared" si="0"/>
        <v/>
      </c>
      <c r="Y15" s="429" t="str">
        <f t="shared" si="11"/>
        <v/>
      </c>
      <c r="Z15" s="452">
        <f t="shared" si="1"/>
        <v>0</v>
      </c>
      <c r="AA15" s="285"/>
      <c r="AB15" s="319"/>
      <c r="AC15" s="324"/>
      <c r="AD15" s="321"/>
      <c r="AE15" s="322"/>
      <c r="AF15" s="324"/>
      <c r="AG15" s="323"/>
      <c r="AH15" s="428" t="str">
        <f t="shared" si="2"/>
        <v/>
      </c>
      <c r="AI15" s="429" t="str">
        <f t="shared" si="12"/>
        <v/>
      </c>
      <c r="AJ15" s="260"/>
      <c r="AK15" s="408" t="str">
        <f t="shared" si="13"/>
        <v>　</v>
      </c>
      <c r="AL15" s="12" t="str">
        <f t="shared" si="3"/>
        <v/>
      </c>
      <c r="AM15" s="12" t="str">
        <f t="shared" si="4"/>
        <v/>
      </c>
      <c r="AN15" s="409" t="str">
        <f t="shared" si="5"/>
        <v/>
      </c>
      <c r="AO15" s="272"/>
      <c r="AP15" s="396" t="str">
        <f t="shared" si="6"/>
        <v/>
      </c>
      <c r="AQ15" s="7">
        <f t="shared" si="7"/>
        <v>0</v>
      </c>
      <c r="AR15" s="397">
        <f t="shared" si="8"/>
        <v>0</v>
      </c>
      <c r="AS15" s="396" t="str">
        <f t="shared" si="9"/>
        <v/>
      </c>
      <c r="AT15" s="7">
        <f t="shared" si="14"/>
        <v>0</v>
      </c>
      <c r="AU15" s="397">
        <f t="shared" si="15"/>
        <v>0</v>
      </c>
      <c r="AV15" s="261"/>
      <c r="AW15" s="239"/>
      <c r="AX15" s="239"/>
    </row>
    <row r="16" spans="1:50" ht="15.95" customHeight="1">
      <c r="A16" s="94" t="str">
        <f>IF(C16="","",COUNTA($G$11:G16))</f>
        <v/>
      </c>
      <c r="B16" s="176">
        <v>6</v>
      </c>
      <c r="C16" s="179"/>
      <c r="D16" s="179"/>
      <c r="E16" s="181"/>
      <c r="F16" s="182"/>
      <c r="G16" s="177"/>
      <c r="H16" s="184"/>
      <c r="I16" s="367"/>
      <c r="J16" s="178"/>
      <c r="K16" s="439"/>
      <c r="L16" s="251"/>
      <c r="M16" s="402"/>
      <c r="N16" s="403"/>
      <c r="O16" s="404"/>
      <c r="P16" s="450">
        <f t="shared" si="10"/>
        <v>0</v>
      </c>
      <c r="Q16" s="285"/>
      <c r="R16" s="319"/>
      <c r="S16" s="324"/>
      <c r="T16" s="321"/>
      <c r="U16" s="322"/>
      <c r="V16" s="324"/>
      <c r="W16" s="323"/>
      <c r="X16" s="428" t="str">
        <f t="shared" si="0"/>
        <v/>
      </c>
      <c r="Y16" s="429" t="str">
        <f t="shared" si="11"/>
        <v/>
      </c>
      <c r="Z16" s="452">
        <f t="shared" si="1"/>
        <v>0</v>
      </c>
      <c r="AA16" s="285"/>
      <c r="AB16" s="319"/>
      <c r="AC16" s="324"/>
      <c r="AD16" s="321"/>
      <c r="AE16" s="322"/>
      <c r="AF16" s="324"/>
      <c r="AG16" s="323"/>
      <c r="AH16" s="428" t="str">
        <f t="shared" si="2"/>
        <v/>
      </c>
      <c r="AI16" s="429" t="str">
        <f t="shared" si="12"/>
        <v/>
      </c>
      <c r="AJ16" s="260"/>
      <c r="AK16" s="408" t="str">
        <f t="shared" si="13"/>
        <v>　</v>
      </c>
      <c r="AL16" s="12" t="str">
        <f t="shared" si="3"/>
        <v/>
      </c>
      <c r="AM16" s="12" t="str">
        <f t="shared" si="4"/>
        <v/>
      </c>
      <c r="AN16" s="409" t="str">
        <f t="shared" si="5"/>
        <v/>
      </c>
      <c r="AO16" s="272"/>
      <c r="AP16" s="396" t="str">
        <f t="shared" si="6"/>
        <v/>
      </c>
      <c r="AQ16" s="7">
        <f t="shared" si="7"/>
        <v>0</v>
      </c>
      <c r="AR16" s="397">
        <f t="shared" si="8"/>
        <v>0</v>
      </c>
      <c r="AS16" s="396" t="str">
        <f t="shared" si="9"/>
        <v/>
      </c>
      <c r="AT16" s="7">
        <f t="shared" si="14"/>
        <v>0</v>
      </c>
      <c r="AU16" s="397">
        <f t="shared" si="15"/>
        <v>0</v>
      </c>
      <c r="AV16" s="261"/>
      <c r="AW16" s="239"/>
      <c r="AX16" s="239"/>
    </row>
    <row r="17" spans="1:50" ht="15.95" customHeight="1">
      <c r="A17" s="94" t="str">
        <f>IF(C17="","",COUNTA($G$11:G17))</f>
        <v/>
      </c>
      <c r="B17" s="176">
        <v>7</v>
      </c>
      <c r="C17" s="179"/>
      <c r="D17" s="13"/>
      <c r="E17" s="194"/>
      <c r="F17" s="362"/>
      <c r="G17" s="177"/>
      <c r="H17" s="184"/>
      <c r="I17" s="367"/>
      <c r="J17" s="178"/>
      <c r="K17" s="439"/>
      <c r="L17" s="251"/>
      <c r="M17" s="402"/>
      <c r="N17" s="403"/>
      <c r="O17" s="404"/>
      <c r="P17" s="450">
        <f t="shared" si="10"/>
        <v>0</v>
      </c>
      <c r="Q17" s="285"/>
      <c r="R17" s="319"/>
      <c r="S17" s="324"/>
      <c r="T17" s="321"/>
      <c r="U17" s="322"/>
      <c r="V17" s="324"/>
      <c r="W17" s="323"/>
      <c r="X17" s="428" t="str">
        <f t="shared" si="0"/>
        <v/>
      </c>
      <c r="Y17" s="429" t="str">
        <f t="shared" si="11"/>
        <v/>
      </c>
      <c r="Z17" s="452">
        <f t="shared" si="1"/>
        <v>0</v>
      </c>
      <c r="AA17" s="285"/>
      <c r="AB17" s="319"/>
      <c r="AC17" s="324"/>
      <c r="AD17" s="321"/>
      <c r="AE17" s="322"/>
      <c r="AF17" s="324"/>
      <c r="AG17" s="323"/>
      <c r="AH17" s="428" t="str">
        <f t="shared" si="2"/>
        <v/>
      </c>
      <c r="AI17" s="429" t="str">
        <f t="shared" si="12"/>
        <v/>
      </c>
      <c r="AJ17" s="260"/>
      <c r="AK17" s="408" t="str">
        <f t="shared" si="13"/>
        <v>　</v>
      </c>
      <c r="AL17" s="12" t="str">
        <f t="shared" si="3"/>
        <v/>
      </c>
      <c r="AM17" s="12" t="str">
        <f t="shared" si="4"/>
        <v/>
      </c>
      <c r="AN17" s="409" t="str">
        <f t="shared" si="5"/>
        <v/>
      </c>
      <c r="AO17" s="272"/>
      <c r="AP17" s="396" t="str">
        <f t="shared" si="6"/>
        <v/>
      </c>
      <c r="AQ17" s="7">
        <f t="shared" si="7"/>
        <v>0</v>
      </c>
      <c r="AR17" s="397">
        <f t="shared" si="8"/>
        <v>0</v>
      </c>
      <c r="AS17" s="396" t="str">
        <f t="shared" si="9"/>
        <v/>
      </c>
      <c r="AT17" s="7">
        <f t="shared" si="14"/>
        <v>0</v>
      </c>
      <c r="AU17" s="397">
        <f t="shared" si="15"/>
        <v>0</v>
      </c>
      <c r="AV17" s="261"/>
      <c r="AW17" s="239"/>
      <c r="AX17" s="239"/>
    </row>
    <row r="18" spans="1:50" ht="15.95" customHeight="1">
      <c r="A18" s="94" t="str">
        <f>IF(C18="","",COUNTA($G$11:G18))</f>
        <v/>
      </c>
      <c r="B18" s="176">
        <v>8</v>
      </c>
      <c r="C18" s="179"/>
      <c r="D18" s="179"/>
      <c r="E18" s="181"/>
      <c r="F18" s="182"/>
      <c r="G18" s="177"/>
      <c r="H18" s="184"/>
      <c r="I18" s="367"/>
      <c r="J18" s="178"/>
      <c r="K18" s="439"/>
      <c r="L18" s="251"/>
      <c r="M18" s="402"/>
      <c r="N18" s="403"/>
      <c r="O18" s="404"/>
      <c r="P18" s="450">
        <f t="shared" si="10"/>
        <v>0</v>
      </c>
      <c r="Q18" s="285"/>
      <c r="R18" s="319"/>
      <c r="S18" s="324"/>
      <c r="T18" s="321"/>
      <c r="U18" s="322"/>
      <c r="V18" s="324"/>
      <c r="W18" s="323"/>
      <c r="X18" s="428" t="str">
        <f t="shared" si="0"/>
        <v/>
      </c>
      <c r="Y18" s="429" t="str">
        <f t="shared" si="11"/>
        <v/>
      </c>
      <c r="Z18" s="452">
        <f t="shared" si="1"/>
        <v>0</v>
      </c>
      <c r="AA18" s="285"/>
      <c r="AB18" s="319"/>
      <c r="AC18" s="324"/>
      <c r="AD18" s="321"/>
      <c r="AE18" s="322"/>
      <c r="AF18" s="324"/>
      <c r="AG18" s="323"/>
      <c r="AH18" s="428" t="str">
        <f t="shared" si="2"/>
        <v/>
      </c>
      <c r="AI18" s="429" t="str">
        <f t="shared" si="12"/>
        <v/>
      </c>
      <c r="AJ18" s="259"/>
      <c r="AK18" s="408" t="str">
        <f t="shared" si="13"/>
        <v>　</v>
      </c>
      <c r="AL18" s="12" t="str">
        <f t="shared" si="3"/>
        <v/>
      </c>
      <c r="AM18" s="12" t="str">
        <f t="shared" si="4"/>
        <v/>
      </c>
      <c r="AN18" s="409" t="str">
        <f t="shared" si="5"/>
        <v/>
      </c>
      <c r="AO18" s="272"/>
      <c r="AP18" s="396" t="str">
        <f t="shared" si="6"/>
        <v/>
      </c>
      <c r="AQ18" s="7">
        <f t="shared" si="7"/>
        <v>0</v>
      </c>
      <c r="AR18" s="397">
        <f t="shared" si="8"/>
        <v>0</v>
      </c>
      <c r="AS18" s="396" t="str">
        <f t="shared" si="9"/>
        <v/>
      </c>
      <c r="AT18" s="7">
        <f t="shared" si="14"/>
        <v>0</v>
      </c>
      <c r="AU18" s="397">
        <f t="shared" si="15"/>
        <v>0</v>
      </c>
      <c r="AV18" s="261"/>
      <c r="AW18" s="239"/>
      <c r="AX18" s="239"/>
    </row>
    <row r="19" spans="1:50" ht="15.95" customHeight="1">
      <c r="A19" s="94" t="str">
        <f>IF(C19="","",COUNTA($G$11:G19))</f>
        <v/>
      </c>
      <c r="B19" s="176">
        <v>9</v>
      </c>
      <c r="C19" s="179"/>
      <c r="D19" s="13"/>
      <c r="E19" s="194"/>
      <c r="F19" s="362"/>
      <c r="G19" s="177"/>
      <c r="H19" s="184"/>
      <c r="I19" s="367"/>
      <c r="J19" s="178"/>
      <c r="K19" s="439"/>
      <c r="L19" s="251"/>
      <c r="M19" s="402"/>
      <c r="N19" s="403"/>
      <c r="O19" s="404"/>
      <c r="P19" s="450">
        <f t="shared" si="10"/>
        <v>0</v>
      </c>
      <c r="Q19" s="285"/>
      <c r="R19" s="319"/>
      <c r="S19" s="324"/>
      <c r="T19" s="321"/>
      <c r="U19" s="322"/>
      <c r="V19" s="324"/>
      <c r="W19" s="323"/>
      <c r="X19" s="428" t="str">
        <f t="shared" si="0"/>
        <v/>
      </c>
      <c r="Y19" s="429" t="str">
        <f t="shared" si="11"/>
        <v/>
      </c>
      <c r="Z19" s="452">
        <f t="shared" si="1"/>
        <v>0</v>
      </c>
      <c r="AA19" s="285"/>
      <c r="AB19" s="319"/>
      <c r="AC19" s="324"/>
      <c r="AD19" s="321"/>
      <c r="AE19" s="322"/>
      <c r="AF19" s="324"/>
      <c r="AG19" s="323"/>
      <c r="AH19" s="428" t="str">
        <f t="shared" si="2"/>
        <v/>
      </c>
      <c r="AI19" s="429" t="str">
        <f t="shared" si="12"/>
        <v/>
      </c>
      <c r="AJ19" s="259"/>
      <c r="AK19" s="408" t="str">
        <f t="shared" si="13"/>
        <v>　</v>
      </c>
      <c r="AL19" s="12" t="str">
        <f t="shared" si="3"/>
        <v/>
      </c>
      <c r="AM19" s="12" t="str">
        <f t="shared" si="4"/>
        <v/>
      </c>
      <c r="AN19" s="409" t="str">
        <f t="shared" si="5"/>
        <v/>
      </c>
      <c r="AO19" s="272"/>
      <c r="AP19" s="396" t="str">
        <f t="shared" si="6"/>
        <v/>
      </c>
      <c r="AQ19" s="7">
        <f t="shared" si="7"/>
        <v>0</v>
      </c>
      <c r="AR19" s="397">
        <f t="shared" si="8"/>
        <v>0</v>
      </c>
      <c r="AS19" s="396" t="str">
        <f t="shared" si="9"/>
        <v/>
      </c>
      <c r="AT19" s="7">
        <f t="shared" si="14"/>
        <v>0</v>
      </c>
      <c r="AU19" s="397">
        <f t="shared" si="15"/>
        <v>0</v>
      </c>
      <c r="AV19" s="261"/>
      <c r="AW19" s="239"/>
      <c r="AX19" s="239"/>
    </row>
    <row r="20" spans="1:50" ht="15.95" customHeight="1">
      <c r="A20" s="94" t="str">
        <f>IF(C20="","",COUNTA($G$11:G20))</f>
        <v/>
      </c>
      <c r="B20" s="176">
        <v>10</v>
      </c>
      <c r="C20" s="179"/>
      <c r="D20" s="179"/>
      <c r="E20" s="181"/>
      <c r="F20" s="182"/>
      <c r="G20" s="177"/>
      <c r="H20" s="184"/>
      <c r="I20" s="367"/>
      <c r="J20" s="178"/>
      <c r="K20" s="439"/>
      <c r="L20" s="251"/>
      <c r="M20" s="402"/>
      <c r="N20" s="403"/>
      <c r="O20" s="404"/>
      <c r="P20" s="450">
        <f t="shared" si="10"/>
        <v>0</v>
      </c>
      <c r="Q20" s="285"/>
      <c r="R20" s="319"/>
      <c r="S20" s="324"/>
      <c r="T20" s="321"/>
      <c r="U20" s="322"/>
      <c r="V20" s="324"/>
      <c r="W20" s="323"/>
      <c r="X20" s="428" t="str">
        <f t="shared" si="0"/>
        <v/>
      </c>
      <c r="Y20" s="429" t="str">
        <f t="shared" si="11"/>
        <v/>
      </c>
      <c r="Z20" s="452">
        <f t="shared" si="1"/>
        <v>0</v>
      </c>
      <c r="AA20" s="285"/>
      <c r="AB20" s="319"/>
      <c r="AC20" s="324"/>
      <c r="AD20" s="321"/>
      <c r="AE20" s="322"/>
      <c r="AF20" s="324"/>
      <c r="AG20" s="323"/>
      <c r="AH20" s="428" t="str">
        <f t="shared" si="2"/>
        <v/>
      </c>
      <c r="AI20" s="429" t="str">
        <f t="shared" si="12"/>
        <v/>
      </c>
      <c r="AJ20" s="259"/>
      <c r="AK20" s="408" t="str">
        <f t="shared" si="13"/>
        <v>　</v>
      </c>
      <c r="AL20" s="12" t="str">
        <f t="shared" si="3"/>
        <v/>
      </c>
      <c r="AM20" s="12" t="str">
        <f t="shared" si="4"/>
        <v/>
      </c>
      <c r="AN20" s="409" t="str">
        <f t="shared" si="5"/>
        <v/>
      </c>
      <c r="AO20" s="272"/>
      <c r="AP20" s="396" t="str">
        <f t="shared" si="6"/>
        <v/>
      </c>
      <c r="AQ20" s="7">
        <f t="shared" si="7"/>
        <v>0</v>
      </c>
      <c r="AR20" s="397">
        <f t="shared" si="8"/>
        <v>0</v>
      </c>
      <c r="AS20" s="396" t="str">
        <f t="shared" si="9"/>
        <v/>
      </c>
      <c r="AT20" s="7">
        <f t="shared" si="14"/>
        <v>0</v>
      </c>
      <c r="AU20" s="397">
        <f t="shared" si="15"/>
        <v>0</v>
      </c>
      <c r="AV20" s="261"/>
      <c r="AW20" s="239"/>
      <c r="AX20" s="239"/>
    </row>
    <row r="21" spans="1:50" ht="15.95" customHeight="1">
      <c r="A21" s="94" t="str">
        <f>IF(C21="","",COUNTA($G$11:G21))</f>
        <v/>
      </c>
      <c r="B21" s="176">
        <v>11</v>
      </c>
      <c r="C21" s="13"/>
      <c r="D21" s="13"/>
      <c r="E21" s="194"/>
      <c r="F21" s="362"/>
      <c r="G21" s="177"/>
      <c r="H21" s="184"/>
      <c r="I21" s="367"/>
      <c r="J21" s="178"/>
      <c r="K21" s="439"/>
      <c r="L21" s="251"/>
      <c r="M21" s="402"/>
      <c r="N21" s="403"/>
      <c r="O21" s="404"/>
      <c r="P21" s="450">
        <f t="shared" si="10"/>
        <v>0</v>
      </c>
      <c r="Q21" s="285"/>
      <c r="R21" s="319"/>
      <c r="S21" s="324"/>
      <c r="T21" s="321"/>
      <c r="U21" s="322"/>
      <c r="V21" s="324"/>
      <c r="W21" s="323"/>
      <c r="X21" s="428" t="str">
        <f t="shared" si="0"/>
        <v/>
      </c>
      <c r="Y21" s="429" t="str">
        <f t="shared" si="11"/>
        <v/>
      </c>
      <c r="Z21" s="452">
        <f t="shared" si="1"/>
        <v>0</v>
      </c>
      <c r="AA21" s="285"/>
      <c r="AB21" s="319"/>
      <c r="AC21" s="324"/>
      <c r="AD21" s="321"/>
      <c r="AE21" s="322"/>
      <c r="AF21" s="324"/>
      <c r="AG21" s="323"/>
      <c r="AH21" s="428" t="str">
        <f t="shared" si="2"/>
        <v/>
      </c>
      <c r="AI21" s="429" t="str">
        <f t="shared" si="12"/>
        <v/>
      </c>
      <c r="AJ21" s="259"/>
      <c r="AK21" s="408" t="str">
        <f t="shared" si="13"/>
        <v>　</v>
      </c>
      <c r="AL21" s="12" t="str">
        <f t="shared" si="3"/>
        <v/>
      </c>
      <c r="AM21" s="12" t="str">
        <f t="shared" si="4"/>
        <v/>
      </c>
      <c r="AN21" s="409" t="str">
        <f t="shared" si="5"/>
        <v/>
      </c>
      <c r="AO21" s="272"/>
      <c r="AP21" s="396" t="str">
        <f t="shared" si="6"/>
        <v/>
      </c>
      <c r="AQ21" s="7">
        <f t="shared" si="7"/>
        <v>0</v>
      </c>
      <c r="AR21" s="397">
        <f t="shared" si="8"/>
        <v>0</v>
      </c>
      <c r="AS21" s="396" t="str">
        <f t="shared" si="9"/>
        <v/>
      </c>
      <c r="AT21" s="7">
        <f t="shared" si="14"/>
        <v>0</v>
      </c>
      <c r="AU21" s="397">
        <f t="shared" si="15"/>
        <v>0</v>
      </c>
      <c r="AV21" s="261"/>
      <c r="AW21" s="239"/>
      <c r="AX21" s="239"/>
    </row>
    <row r="22" spans="1:50" ht="15.95" customHeight="1">
      <c r="A22" s="94" t="str">
        <f>IF(C22="","",COUNTA($G$11:G22))</f>
        <v/>
      </c>
      <c r="B22" s="176">
        <v>12</v>
      </c>
      <c r="C22" s="179"/>
      <c r="D22" s="179"/>
      <c r="E22" s="181"/>
      <c r="F22" s="182"/>
      <c r="G22" s="177"/>
      <c r="H22" s="184"/>
      <c r="I22" s="367"/>
      <c r="J22" s="178"/>
      <c r="K22" s="439"/>
      <c r="L22" s="251"/>
      <c r="M22" s="402"/>
      <c r="N22" s="403"/>
      <c r="O22" s="404"/>
      <c r="P22" s="450">
        <f t="shared" si="10"/>
        <v>0</v>
      </c>
      <c r="Q22" s="285"/>
      <c r="R22" s="319"/>
      <c r="S22" s="324"/>
      <c r="T22" s="321"/>
      <c r="U22" s="322"/>
      <c r="V22" s="324"/>
      <c r="W22" s="323"/>
      <c r="X22" s="428" t="str">
        <f t="shared" si="0"/>
        <v/>
      </c>
      <c r="Y22" s="429" t="str">
        <f t="shared" si="11"/>
        <v/>
      </c>
      <c r="Z22" s="452">
        <f t="shared" si="1"/>
        <v>0</v>
      </c>
      <c r="AA22" s="285"/>
      <c r="AB22" s="319"/>
      <c r="AC22" s="324"/>
      <c r="AD22" s="321"/>
      <c r="AE22" s="322"/>
      <c r="AF22" s="324"/>
      <c r="AG22" s="323"/>
      <c r="AH22" s="428" t="str">
        <f t="shared" si="2"/>
        <v/>
      </c>
      <c r="AI22" s="429" t="str">
        <f t="shared" si="12"/>
        <v/>
      </c>
      <c r="AJ22" s="259"/>
      <c r="AK22" s="408" t="str">
        <f t="shared" si="13"/>
        <v>　</v>
      </c>
      <c r="AL22" s="12" t="str">
        <f t="shared" si="3"/>
        <v/>
      </c>
      <c r="AM22" s="12" t="str">
        <f t="shared" si="4"/>
        <v/>
      </c>
      <c r="AN22" s="409" t="str">
        <f t="shared" si="5"/>
        <v/>
      </c>
      <c r="AO22" s="272"/>
      <c r="AP22" s="396" t="str">
        <f t="shared" si="6"/>
        <v/>
      </c>
      <c r="AQ22" s="7">
        <f t="shared" si="7"/>
        <v>0</v>
      </c>
      <c r="AR22" s="397">
        <f t="shared" si="8"/>
        <v>0</v>
      </c>
      <c r="AS22" s="396" t="str">
        <f t="shared" si="9"/>
        <v/>
      </c>
      <c r="AT22" s="7">
        <f t="shared" si="14"/>
        <v>0</v>
      </c>
      <c r="AU22" s="397">
        <f t="shared" si="15"/>
        <v>0</v>
      </c>
      <c r="AV22" s="261"/>
      <c r="AW22" s="239"/>
      <c r="AX22" s="239"/>
    </row>
    <row r="23" spans="1:50" ht="15.95" customHeight="1">
      <c r="A23" s="94" t="str">
        <f>IF(C23="","",COUNTA($G$11:G23))</f>
        <v/>
      </c>
      <c r="B23" s="176">
        <v>13</v>
      </c>
      <c r="C23" s="13"/>
      <c r="D23" s="13"/>
      <c r="E23" s="194"/>
      <c r="F23" s="362"/>
      <c r="G23" s="177"/>
      <c r="H23" s="184"/>
      <c r="I23" s="367"/>
      <c r="J23" s="178"/>
      <c r="K23" s="439"/>
      <c r="L23" s="251"/>
      <c r="M23" s="402"/>
      <c r="N23" s="403"/>
      <c r="O23" s="404"/>
      <c r="P23" s="450">
        <f t="shared" si="10"/>
        <v>0</v>
      </c>
      <c r="Q23" s="285"/>
      <c r="R23" s="319"/>
      <c r="S23" s="324"/>
      <c r="T23" s="321"/>
      <c r="U23" s="322"/>
      <c r="V23" s="324"/>
      <c r="W23" s="323"/>
      <c r="X23" s="428" t="str">
        <f t="shared" si="0"/>
        <v/>
      </c>
      <c r="Y23" s="429" t="str">
        <f t="shared" si="11"/>
        <v/>
      </c>
      <c r="Z23" s="452">
        <f t="shared" si="1"/>
        <v>0</v>
      </c>
      <c r="AA23" s="285"/>
      <c r="AB23" s="319"/>
      <c r="AC23" s="324"/>
      <c r="AD23" s="321"/>
      <c r="AE23" s="322"/>
      <c r="AF23" s="324"/>
      <c r="AG23" s="323"/>
      <c r="AH23" s="428" t="str">
        <f t="shared" si="2"/>
        <v/>
      </c>
      <c r="AI23" s="429" t="str">
        <f t="shared" si="12"/>
        <v/>
      </c>
      <c r="AJ23" s="259"/>
      <c r="AK23" s="408" t="str">
        <f t="shared" si="13"/>
        <v>　</v>
      </c>
      <c r="AL23" s="12" t="str">
        <f t="shared" si="3"/>
        <v/>
      </c>
      <c r="AM23" s="12" t="str">
        <f t="shared" si="4"/>
        <v/>
      </c>
      <c r="AN23" s="409" t="str">
        <f t="shared" si="5"/>
        <v/>
      </c>
      <c r="AO23" s="272"/>
      <c r="AP23" s="396" t="str">
        <f t="shared" si="6"/>
        <v/>
      </c>
      <c r="AQ23" s="7">
        <f t="shared" si="7"/>
        <v>0</v>
      </c>
      <c r="AR23" s="397">
        <f t="shared" si="8"/>
        <v>0</v>
      </c>
      <c r="AS23" s="396" t="str">
        <f t="shared" si="9"/>
        <v/>
      </c>
      <c r="AT23" s="7">
        <f t="shared" si="14"/>
        <v>0</v>
      </c>
      <c r="AU23" s="397">
        <f t="shared" si="15"/>
        <v>0</v>
      </c>
      <c r="AV23" s="261"/>
      <c r="AW23" s="239"/>
      <c r="AX23" s="239"/>
    </row>
    <row r="24" spans="1:50" ht="15.95" customHeight="1">
      <c r="A24" s="94" t="str">
        <f>IF(C24="","",COUNTA($G$11:G24))</f>
        <v/>
      </c>
      <c r="B24" s="176">
        <v>14</v>
      </c>
      <c r="C24" s="179"/>
      <c r="D24" s="179"/>
      <c r="E24" s="181"/>
      <c r="F24" s="182"/>
      <c r="G24" s="177"/>
      <c r="H24" s="184"/>
      <c r="I24" s="367"/>
      <c r="J24" s="178"/>
      <c r="K24" s="439"/>
      <c r="L24" s="251"/>
      <c r="M24" s="402"/>
      <c r="N24" s="403"/>
      <c r="O24" s="404"/>
      <c r="P24" s="450">
        <f t="shared" si="10"/>
        <v>0</v>
      </c>
      <c r="Q24" s="285"/>
      <c r="R24" s="319"/>
      <c r="S24" s="324"/>
      <c r="T24" s="321"/>
      <c r="U24" s="322"/>
      <c r="V24" s="324"/>
      <c r="W24" s="323"/>
      <c r="X24" s="428" t="str">
        <f t="shared" si="0"/>
        <v/>
      </c>
      <c r="Y24" s="429" t="str">
        <f t="shared" si="11"/>
        <v/>
      </c>
      <c r="Z24" s="452">
        <f t="shared" si="1"/>
        <v>0</v>
      </c>
      <c r="AA24" s="285"/>
      <c r="AB24" s="319"/>
      <c r="AC24" s="324"/>
      <c r="AD24" s="321"/>
      <c r="AE24" s="322"/>
      <c r="AF24" s="324"/>
      <c r="AG24" s="323"/>
      <c r="AH24" s="428" t="str">
        <f t="shared" si="2"/>
        <v/>
      </c>
      <c r="AI24" s="429" t="str">
        <f t="shared" si="12"/>
        <v/>
      </c>
      <c r="AJ24" s="259"/>
      <c r="AK24" s="408" t="str">
        <f t="shared" si="13"/>
        <v>　</v>
      </c>
      <c r="AL24" s="12" t="str">
        <f t="shared" si="3"/>
        <v/>
      </c>
      <c r="AM24" s="12" t="str">
        <f t="shared" si="4"/>
        <v/>
      </c>
      <c r="AN24" s="409" t="str">
        <f t="shared" si="5"/>
        <v/>
      </c>
      <c r="AO24" s="272"/>
      <c r="AP24" s="396" t="str">
        <f t="shared" si="6"/>
        <v/>
      </c>
      <c r="AQ24" s="7">
        <f t="shared" si="7"/>
        <v>0</v>
      </c>
      <c r="AR24" s="397">
        <f t="shared" si="8"/>
        <v>0</v>
      </c>
      <c r="AS24" s="396" t="str">
        <f t="shared" si="9"/>
        <v/>
      </c>
      <c r="AT24" s="7">
        <f t="shared" si="14"/>
        <v>0</v>
      </c>
      <c r="AU24" s="397">
        <f t="shared" si="15"/>
        <v>0</v>
      </c>
      <c r="AV24" s="261"/>
      <c r="AW24" s="239"/>
      <c r="AX24" s="239"/>
    </row>
    <row r="25" spans="1:50" ht="15.95" customHeight="1">
      <c r="A25" s="94" t="str">
        <f>IF(C25="","",COUNTA($G$11:G25))</f>
        <v/>
      </c>
      <c r="B25" s="176">
        <v>15</v>
      </c>
      <c r="C25" s="13"/>
      <c r="D25" s="13"/>
      <c r="E25" s="194"/>
      <c r="F25" s="362"/>
      <c r="G25" s="177"/>
      <c r="H25" s="184"/>
      <c r="I25" s="367"/>
      <c r="J25" s="178"/>
      <c r="K25" s="439"/>
      <c r="L25" s="251"/>
      <c r="M25" s="402"/>
      <c r="N25" s="403"/>
      <c r="O25" s="404"/>
      <c r="P25" s="450">
        <f t="shared" si="10"/>
        <v>0</v>
      </c>
      <c r="Q25" s="285"/>
      <c r="R25" s="319"/>
      <c r="S25" s="324"/>
      <c r="T25" s="321"/>
      <c r="U25" s="322"/>
      <c r="V25" s="324"/>
      <c r="W25" s="323"/>
      <c r="X25" s="428" t="str">
        <f t="shared" si="0"/>
        <v/>
      </c>
      <c r="Y25" s="429" t="str">
        <f t="shared" si="11"/>
        <v/>
      </c>
      <c r="Z25" s="452">
        <f t="shared" si="1"/>
        <v>0</v>
      </c>
      <c r="AA25" s="285"/>
      <c r="AB25" s="319"/>
      <c r="AC25" s="324"/>
      <c r="AD25" s="321"/>
      <c r="AE25" s="322"/>
      <c r="AF25" s="324"/>
      <c r="AG25" s="323"/>
      <c r="AH25" s="428" t="str">
        <f t="shared" si="2"/>
        <v/>
      </c>
      <c r="AI25" s="429" t="str">
        <f t="shared" si="12"/>
        <v/>
      </c>
      <c r="AJ25" s="259"/>
      <c r="AK25" s="408" t="str">
        <f t="shared" si="13"/>
        <v>　</v>
      </c>
      <c r="AL25" s="12" t="str">
        <f t="shared" si="3"/>
        <v/>
      </c>
      <c r="AM25" s="12" t="str">
        <f t="shared" si="4"/>
        <v/>
      </c>
      <c r="AN25" s="409" t="str">
        <f t="shared" si="5"/>
        <v/>
      </c>
      <c r="AO25" s="272"/>
      <c r="AP25" s="396" t="str">
        <f t="shared" si="6"/>
        <v/>
      </c>
      <c r="AQ25" s="7">
        <f t="shared" si="7"/>
        <v>0</v>
      </c>
      <c r="AR25" s="397">
        <f t="shared" si="8"/>
        <v>0</v>
      </c>
      <c r="AS25" s="396" t="str">
        <f t="shared" si="9"/>
        <v/>
      </c>
      <c r="AT25" s="7">
        <f t="shared" si="14"/>
        <v>0</v>
      </c>
      <c r="AU25" s="397">
        <f t="shared" si="15"/>
        <v>0</v>
      </c>
      <c r="AV25" s="261"/>
      <c r="AW25" s="239"/>
      <c r="AX25" s="239"/>
    </row>
    <row r="26" spans="1:50" ht="15.95" customHeight="1">
      <c r="A26" s="94" t="str">
        <f>IF(C26="","",COUNTA($G$11:G26))</f>
        <v/>
      </c>
      <c r="B26" s="176">
        <v>16</v>
      </c>
      <c r="C26" s="179"/>
      <c r="D26" s="179"/>
      <c r="E26" s="181"/>
      <c r="F26" s="182"/>
      <c r="G26" s="177"/>
      <c r="H26" s="184"/>
      <c r="I26" s="367"/>
      <c r="J26" s="178"/>
      <c r="K26" s="439"/>
      <c r="L26" s="251"/>
      <c r="M26" s="402"/>
      <c r="N26" s="403"/>
      <c r="O26" s="404"/>
      <c r="P26" s="450">
        <f t="shared" si="10"/>
        <v>0</v>
      </c>
      <c r="Q26" s="285"/>
      <c r="R26" s="319"/>
      <c r="S26" s="324"/>
      <c r="T26" s="321"/>
      <c r="U26" s="322"/>
      <c r="V26" s="324"/>
      <c r="W26" s="323"/>
      <c r="X26" s="428" t="str">
        <f t="shared" si="0"/>
        <v/>
      </c>
      <c r="Y26" s="429" t="str">
        <f t="shared" si="11"/>
        <v/>
      </c>
      <c r="Z26" s="452">
        <f t="shared" si="1"/>
        <v>0</v>
      </c>
      <c r="AA26" s="285"/>
      <c r="AB26" s="319"/>
      <c r="AC26" s="324"/>
      <c r="AD26" s="321"/>
      <c r="AE26" s="322"/>
      <c r="AF26" s="324"/>
      <c r="AG26" s="323"/>
      <c r="AH26" s="428" t="str">
        <f t="shared" si="2"/>
        <v/>
      </c>
      <c r="AI26" s="429" t="str">
        <f t="shared" si="12"/>
        <v/>
      </c>
      <c r="AJ26" s="259"/>
      <c r="AK26" s="408" t="str">
        <f t="shared" si="13"/>
        <v>　</v>
      </c>
      <c r="AL26" s="12" t="str">
        <f t="shared" si="3"/>
        <v/>
      </c>
      <c r="AM26" s="12" t="str">
        <f t="shared" si="4"/>
        <v/>
      </c>
      <c r="AN26" s="409" t="str">
        <f t="shared" si="5"/>
        <v/>
      </c>
      <c r="AO26" s="272"/>
      <c r="AP26" s="396" t="str">
        <f t="shared" si="6"/>
        <v/>
      </c>
      <c r="AQ26" s="7">
        <f t="shared" si="7"/>
        <v>0</v>
      </c>
      <c r="AR26" s="397">
        <f t="shared" si="8"/>
        <v>0</v>
      </c>
      <c r="AS26" s="396" t="str">
        <f t="shared" si="9"/>
        <v/>
      </c>
      <c r="AT26" s="7">
        <f t="shared" si="14"/>
        <v>0</v>
      </c>
      <c r="AU26" s="397">
        <f t="shared" si="15"/>
        <v>0</v>
      </c>
      <c r="AV26" s="261"/>
      <c r="AW26" s="239"/>
      <c r="AX26" s="239"/>
    </row>
    <row r="27" spans="1:50" hidden="1">
      <c r="A27" s="94" t="str">
        <f>IF(C27="","",COUNTA($G$11:G27))</f>
        <v/>
      </c>
      <c r="B27" s="176">
        <v>17</v>
      </c>
      <c r="C27" s="13"/>
      <c r="D27" s="13"/>
      <c r="E27" s="194"/>
      <c r="F27" s="362"/>
      <c r="G27" s="177"/>
      <c r="H27" s="184"/>
      <c r="I27" s="367"/>
      <c r="J27" s="178"/>
      <c r="K27" s="439"/>
      <c r="L27" s="251"/>
      <c r="M27" s="402"/>
      <c r="N27" s="403"/>
      <c r="O27" s="404"/>
      <c r="P27" s="450">
        <f t="shared" si="10"/>
        <v>0</v>
      </c>
      <c r="Q27" s="285"/>
      <c r="R27" s="319"/>
      <c r="S27" s="324"/>
      <c r="T27" s="321"/>
      <c r="U27" s="322"/>
      <c r="V27" s="324"/>
      <c r="W27" s="323"/>
      <c r="X27" s="428" t="str">
        <f t="shared" si="0"/>
        <v/>
      </c>
      <c r="Y27" s="429" t="str">
        <f t="shared" si="11"/>
        <v/>
      </c>
      <c r="Z27" s="452">
        <f t="shared" si="1"/>
        <v>0</v>
      </c>
      <c r="AA27" s="285"/>
      <c r="AB27" s="319"/>
      <c r="AC27" s="324"/>
      <c r="AD27" s="321"/>
      <c r="AE27" s="322"/>
      <c r="AF27" s="324"/>
      <c r="AG27" s="323"/>
      <c r="AH27" s="428" t="str">
        <f t="shared" si="2"/>
        <v/>
      </c>
      <c r="AI27" s="429" t="str">
        <f t="shared" si="12"/>
        <v/>
      </c>
      <c r="AJ27" s="259"/>
      <c r="AK27" s="408" t="str">
        <f t="shared" si="13"/>
        <v>　</v>
      </c>
      <c r="AL27" s="12" t="str">
        <f t="shared" si="3"/>
        <v/>
      </c>
      <c r="AM27" s="12" t="str">
        <f t="shared" si="4"/>
        <v/>
      </c>
      <c r="AN27" s="409" t="str">
        <f t="shared" si="5"/>
        <v/>
      </c>
      <c r="AO27" s="272"/>
      <c r="AP27" s="396" t="str">
        <f t="shared" si="6"/>
        <v/>
      </c>
      <c r="AQ27" s="7">
        <f t="shared" si="7"/>
        <v>0</v>
      </c>
      <c r="AR27" s="397">
        <f t="shared" si="8"/>
        <v>0</v>
      </c>
      <c r="AS27" s="396" t="str">
        <f t="shared" si="9"/>
        <v/>
      </c>
      <c r="AT27" s="7">
        <f t="shared" si="14"/>
        <v>0</v>
      </c>
      <c r="AU27" s="397">
        <f t="shared" si="15"/>
        <v>0</v>
      </c>
      <c r="AV27" s="261"/>
      <c r="AW27" s="239"/>
      <c r="AX27" s="239"/>
    </row>
    <row r="28" spans="1:50" hidden="1">
      <c r="A28" s="94" t="str">
        <f>IF(C28="","",COUNTA($G$11:G28))</f>
        <v/>
      </c>
      <c r="B28" s="176">
        <v>18</v>
      </c>
      <c r="C28" s="179"/>
      <c r="D28" s="179"/>
      <c r="E28" s="181"/>
      <c r="F28" s="182"/>
      <c r="G28" s="177"/>
      <c r="H28" s="184"/>
      <c r="I28" s="367"/>
      <c r="J28" s="178"/>
      <c r="K28" s="439"/>
      <c r="L28" s="251"/>
      <c r="M28" s="402"/>
      <c r="N28" s="403"/>
      <c r="O28" s="404"/>
      <c r="P28" s="450">
        <f t="shared" si="10"/>
        <v>0</v>
      </c>
      <c r="Q28" s="285"/>
      <c r="R28" s="319"/>
      <c r="S28" s="324"/>
      <c r="T28" s="321"/>
      <c r="U28" s="322"/>
      <c r="V28" s="324"/>
      <c r="W28" s="323"/>
      <c r="X28" s="428" t="str">
        <f t="shared" si="0"/>
        <v/>
      </c>
      <c r="Y28" s="429" t="str">
        <f t="shared" si="11"/>
        <v/>
      </c>
      <c r="Z28" s="452">
        <f t="shared" si="1"/>
        <v>0</v>
      </c>
      <c r="AA28" s="285"/>
      <c r="AB28" s="319"/>
      <c r="AC28" s="324"/>
      <c r="AD28" s="321"/>
      <c r="AE28" s="322"/>
      <c r="AF28" s="324"/>
      <c r="AG28" s="323"/>
      <c r="AH28" s="428" t="str">
        <f t="shared" si="2"/>
        <v/>
      </c>
      <c r="AI28" s="429" t="str">
        <f t="shared" si="12"/>
        <v/>
      </c>
      <c r="AJ28" s="259"/>
      <c r="AK28" s="408" t="str">
        <f t="shared" si="13"/>
        <v>　</v>
      </c>
      <c r="AL28" s="12" t="str">
        <f t="shared" si="3"/>
        <v/>
      </c>
      <c r="AM28" s="12" t="str">
        <f t="shared" si="4"/>
        <v/>
      </c>
      <c r="AN28" s="409" t="str">
        <f t="shared" si="5"/>
        <v/>
      </c>
      <c r="AO28" s="272"/>
      <c r="AP28" s="396" t="str">
        <f t="shared" si="6"/>
        <v/>
      </c>
      <c r="AQ28" s="7">
        <f t="shared" si="7"/>
        <v>0</v>
      </c>
      <c r="AR28" s="397">
        <f t="shared" si="8"/>
        <v>0</v>
      </c>
      <c r="AS28" s="396" t="str">
        <f t="shared" si="9"/>
        <v/>
      </c>
      <c r="AT28" s="7">
        <f t="shared" si="14"/>
        <v>0</v>
      </c>
      <c r="AU28" s="397">
        <f t="shared" si="15"/>
        <v>0</v>
      </c>
      <c r="AV28" s="261"/>
      <c r="AW28" s="239"/>
      <c r="AX28" s="239"/>
    </row>
    <row r="29" spans="1:50" hidden="1">
      <c r="A29" s="94" t="str">
        <f>IF(C29="","",COUNTA($G$11:G29))</f>
        <v/>
      </c>
      <c r="B29" s="176">
        <v>19</v>
      </c>
      <c r="C29" s="13"/>
      <c r="D29" s="13"/>
      <c r="E29" s="194"/>
      <c r="F29" s="362"/>
      <c r="G29" s="177"/>
      <c r="H29" s="184"/>
      <c r="I29" s="367"/>
      <c r="J29" s="178"/>
      <c r="K29" s="439"/>
      <c r="L29" s="251"/>
      <c r="M29" s="402"/>
      <c r="N29" s="403"/>
      <c r="O29" s="404"/>
      <c r="P29" s="450">
        <f t="shared" si="10"/>
        <v>0</v>
      </c>
      <c r="Q29" s="285"/>
      <c r="R29" s="319"/>
      <c r="S29" s="324"/>
      <c r="T29" s="321"/>
      <c r="U29" s="322"/>
      <c r="V29" s="324"/>
      <c r="W29" s="323"/>
      <c r="X29" s="428" t="str">
        <f t="shared" si="0"/>
        <v/>
      </c>
      <c r="Y29" s="429" t="str">
        <f t="shared" si="11"/>
        <v/>
      </c>
      <c r="Z29" s="452">
        <f t="shared" si="1"/>
        <v>0</v>
      </c>
      <c r="AA29" s="285"/>
      <c r="AB29" s="319"/>
      <c r="AC29" s="324"/>
      <c r="AD29" s="321"/>
      <c r="AE29" s="322"/>
      <c r="AF29" s="324"/>
      <c r="AG29" s="323"/>
      <c r="AH29" s="428" t="str">
        <f t="shared" si="2"/>
        <v/>
      </c>
      <c r="AI29" s="429" t="str">
        <f t="shared" si="12"/>
        <v/>
      </c>
      <c r="AJ29" s="259"/>
      <c r="AK29" s="408" t="str">
        <f t="shared" si="13"/>
        <v>　</v>
      </c>
      <c r="AL29" s="12" t="str">
        <f t="shared" si="3"/>
        <v/>
      </c>
      <c r="AM29" s="12" t="str">
        <f t="shared" si="4"/>
        <v/>
      </c>
      <c r="AN29" s="409" t="str">
        <f t="shared" si="5"/>
        <v/>
      </c>
      <c r="AO29" s="272"/>
      <c r="AP29" s="396" t="str">
        <f t="shared" si="6"/>
        <v/>
      </c>
      <c r="AQ29" s="7">
        <f t="shared" si="7"/>
        <v>0</v>
      </c>
      <c r="AR29" s="397">
        <f t="shared" si="8"/>
        <v>0</v>
      </c>
      <c r="AS29" s="396" t="str">
        <f t="shared" si="9"/>
        <v/>
      </c>
      <c r="AT29" s="7">
        <f t="shared" si="14"/>
        <v>0</v>
      </c>
      <c r="AU29" s="397">
        <f t="shared" si="15"/>
        <v>0</v>
      </c>
      <c r="AV29" s="261"/>
      <c r="AW29" s="239"/>
      <c r="AX29" s="239"/>
    </row>
    <row r="30" spans="1:50" hidden="1">
      <c r="A30" s="94" t="str">
        <f>IF(C30="","",COUNTA($G$11:G30))</f>
        <v/>
      </c>
      <c r="B30" s="176">
        <v>20</v>
      </c>
      <c r="C30" s="179"/>
      <c r="D30" s="179"/>
      <c r="E30" s="181"/>
      <c r="F30" s="182"/>
      <c r="G30" s="177"/>
      <c r="H30" s="184"/>
      <c r="I30" s="367"/>
      <c r="J30" s="178"/>
      <c r="K30" s="439"/>
      <c r="L30" s="251"/>
      <c r="M30" s="402"/>
      <c r="N30" s="403"/>
      <c r="O30" s="404"/>
      <c r="P30" s="450">
        <f t="shared" si="10"/>
        <v>0</v>
      </c>
      <c r="Q30" s="285"/>
      <c r="R30" s="319"/>
      <c r="S30" s="324"/>
      <c r="T30" s="321"/>
      <c r="U30" s="322"/>
      <c r="V30" s="324"/>
      <c r="W30" s="323"/>
      <c r="X30" s="428" t="str">
        <f t="shared" si="0"/>
        <v/>
      </c>
      <c r="Y30" s="429" t="str">
        <f t="shared" si="11"/>
        <v/>
      </c>
      <c r="Z30" s="452">
        <f t="shared" si="1"/>
        <v>0</v>
      </c>
      <c r="AA30" s="434"/>
      <c r="AB30" s="435"/>
      <c r="AC30" s="438"/>
      <c r="AD30" s="436"/>
      <c r="AE30" s="437"/>
      <c r="AF30" s="438"/>
      <c r="AG30" s="323"/>
      <c r="AH30" s="428" t="str">
        <f t="shared" si="2"/>
        <v/>
      </c>
      <c r="AI30" s="429" t="str">
        <f t="shared" si="12"/>
        <v/>
      </c>
      <c r="AJ30" s="259"/>
      <c r="AK30" s="410" t="str">
        <f t="shared" si="13"/>
        <v>　</v>
      </c>
      <c r="AL30" s="411" t="str">
        <f t="shared" si="3"/>
        <v/>
      </c>
      <c r="AM30" s="411" t="str">
        <f t="shared" si="4"/>
        <v/>
      </c>
      <c r="AN30" s="412" t="str">
        <f t="shared" si="5"/>
        <v/>
      </c>
      <c r="AO30" s="272"/>
      <c r="AP30" s="398" t="str">
        <f t="shared" si="6"/>
        <v/>
      </c>
      <c r="AQ30" s="399">
        <f t="shared" si="7"/>
        <v>0</v>
      </c>
      <c r="AR30" s="400">
        <f t="shared" si="8"/>
        <v>0</v>
      </c>
      <c r="AS30" s="398" t="str">
        <f t="shared" si="9"/>
        <v/>
      </c>
      <c r="AT30" s="399">
        <f t="shared" si="14"/>
        <v>0</v>
      </c>
      <c r="AU30" s="400">
        <f t="shared" si="15"/>
        <v>0</v>
      </c>
      <c r="AV30" s="261"/>
      <c r="AW30" s="239"/>
      <c r="AX30" s="239"/>
    </row>
    <row r="31" spans="1:50" ht="5.25" customHeight="1">
      <c r="A31" s="94"/>
      <c r="B31" s="94"/>
      <c r="C31" s="94"/>
      <c r="D31" s="645"/>
      <c r="E31" s="645"/>
      <c r="F31" s="645"/>
      <c r="G31" s="645"/>
      <c r="H31" s="645"/>
      <c r="I31" s="645"/>
      <c r="J31" s="645"/>
      <c r="K31" s="94"/>
      <c r="L31" s="241"/>
      <c r="M31" s="241"/>
      <c r="N31" s="241"/>
      <c r="O31" s="241"/>
      <c r="P31" s="450"/>
      <c r="Q31" s="313"/>
      <c r="R31" s="241"/>
      <c r="S31" s="241"/>
      <c r="T31" s="241"/>
      <c r="U31" s="241"/>
      <c r="V31" s="241"/>
      <c r="W31" s="241"/>
      <c r="X31" s="241"/>
      <c r="Y31" s="241"/>
      <c r="Z31" s="452"/>
      <c r="AA31" s="313"/>
      <c r="AB31" s="314"/>
      <c r="AC31" s="241"/>
      <c r="AD31" s="241"/>
      <c r="AE31" s="241"/>
      <c r="AF31" s="241"/>
      <c r="AG31" s="241"/>
      <c r="AH31" s="241"/>
      <c r="AI31" s="241"/>
      <c r="AJ31" s="241"/>
      <c r="AK31" s="272"/>
      <c r="AL31" s="272"/>
      <c r="AM31" s="272"/>
      <c r="AN31" s="272"/>
      <c r="AO31" s="272"/>
      <c r="AP31" s="241"/>
      <c r="AQ31" s="241"/>
      <c r="AR31" s="241"/>
      <c r="AS31" s="241"/>
      <c r="AT31" s="241"/>
      <c r="AU31" s="241"/>
      <c r="AV31" s="261"/>
      <c r="AW31" s="239"/>
      <c r="AX31" s="239"/>
    </row>
    <row r="32" spans="1:50" ht="14.25">
      <c r="A32" s="175"/>
      <c r="B32" s="199" t="s">
        <v>51</v>
      </c>
      <c r="C32" s="183"/>
      <c r="D32" s="646"/>
      <c r="E32" s="646"/>
      <c r="F32" s="646"/>
      <c r="G32" s="646"/>
      <c r="H32" s="646"/>
      <c r="I32" s="646"/>
      <c r="J32" s="646"/>
      <c r="K32" s="175"/>
      <c r="L32" s="242"/>
      <c r="M32" s="647" t="s">
        <v>971</v>
      </c>
      <c r="N32" s="648"/>
      <c r="O32" s="649"/>
      <c r="P32" s="451"/>
      <c r="Q32" s="650" t="s">
        <v>9</v>
      </c>
      <c r="R32" s="652" t="s">
        <v>962</v>
      </c>
      <c r="S32" s="653"/>
      <c r="T32" s="654"/>
      <c r="U32" s="652" t="s">
        <v>963</v>
      </c>
      <c r="V32" s="653"/>
      <c r="W32" s="653"/>
      <c r="X32" s="655" t="s">
        <v>10</v>
      </c>
      <c r="Y32" s="655"/>
      <c r="Z32" s="452"/>
      <c r="AA32" s="650" t="s">
        <v>9</v>
      </c>
      <c r="AB32" s="669" t="s">
        <v>962</v>
      </c>
      <c r="AC32" s="670"/>
      <c r="AD32" s="671"/>
      <c r="AE32" s="669" t="s">
        <v>963</v>
      </c>
      <c r="AF32" s="670"/>
      <c r="AG32" s="670"/>
      <c r="AH32" s="655" t="s">
        <v>10</v>
      </c>
      <c r="AI32" s="655"/>
      <c r="AJ32" s="261"/>
      <c r="AK32" s="272"/>
      <c r="AL32" s="272"/>
      <c r="AM32" s="272"/>
      <c r="AN32" s="272"/>
      <c r="AO32" s="272"/>
      <c r="AP32" s="261"/>
      <c r="AQ32" s="392"/>
      <c r="AR32" s="261"/>
      <c r="AS32" s="261"/>
      <c r="AT32" s="392"/>
      <c r="AU32" s="261"/>
      <c r="AV32" s="261"/>
      <c r="AW32" s="239"/>
      <c r="AX32" s="239"/>
    </row>
    <row r="33" spans="1:50" ht="12" customHeight="1">
      <c r="A33" s="94"/>
      <c r="B33" s="298" t="s">
        <v>972</v>
      </c>
      <c r="C33" s="188" t="s">
        <v>965</v>
      </c>
      <c r="D33" s="189" t="s">
        <v>964</v>
      </c>
      <c r="E33" s="190" t="s">
        <v>1128</v>
      </c>
      <c r="F33" s="103" t="s">
        <v>1129</v>
      </c>
      <c r="G33" s="191" t="s">
        <v>106</v>
      </c>
      <c r="H33" s="364" t="s">
        <v>968</v>
      </c>
      <c r="I33" s="365" t="s">
        <v>969</v>
      </c>
      <c r="J33" s="366" t="s">
        <v>1134</v>
      </c>
      <c r="K33" s="175"/>
      <c r="L33" s="242"/>
      <c r="M33" s="278" t="s">
        <v>970</v>
      </c>
      <c r="N33" s="279" t="s">
        <v>966</v>
      </c>
      <c r="O33" s="280" t="s">
        <v>967</v>
      </c>
      <c r="P33" s="451"/>
      <c r="Q33" s="651"/>
      <c r="R33" s="286" t="s">
        <v>10</v>
      </c>
      <c r="S33" s="287" t="s">
        <v>11</v>
      </c>
      <c r="T33" s="288" t="s">
        <v>12</v>
      </c>
      <c r="U33" s="286" t="s">
        <v>10</v>
      </c>
      <c r="V33" s="289" t="s">
        <v>11</v>
      </c>
      <c r="W33" s="335" t="s">
        <v>12</v>
      </c>
      <c r="X33" s="332" t="s">
        <v>1154</v>
      </c>
      <c r="Y33" s="333" t="s">
        <v>1153</v>
      </c>
      <c r="Z33" s="452"/>
      <c r="AA33" s="651"/>
      <c r="AB33" s="286" t="s">
        <v>10</v>
      </c>
      <c r="AC33" s="287" t="s">
        <v>11</v>
      </c>
      <c r="AD33" s="288" t="s">
        <v>12</v>
      </c>
      <c r="AE33" s="286" t="s">
        <v>10</v>
      </c>
      <c r="AF33" s="289" t="s">
        <v>11</v>
      </c>
      <c r="AG33" s="335" t="s">
        <v>12</v>
      </c>
      <c r="AH33" s="332" t="s">
        <v>1154</v>
      </c>
      <c r="AI33" s="333" t="s">
        <v>1153</v>
      </c>
      <c r="AJ33" s="261"/>
      <c r="AK33" s="259" t="s">
        <v>1176</v>
      </c>
      <c r="AL33" s="272"/>
      <c r="AM33" s="272"/>
      <c r="AN33" s="272"/>
      <c r="AO33" s="272"/>
      <c r="AP33" s="273" t="s">
        <v>1172</v>
      </c>
      <c r="AQ33" s="271"/>
      <c r="AR33" s="271"/>
      <c r="AS33" s="273" t="s">
        <v>1173</v>
      </c>
      <c r="AT33" s="271"/>
      <c r="AU33" s="271"/>
      <c r="AV33" s="261"/>
      <c r="AW33" s="239"/>
      <c r="AX33" s="239"/>
    </row>
    <row r="34" spans="1:50" ht="15.95" customHeight="1">
      <c r="A34" s="94" t="str">
        <f>IF(C34="","",COUNTA($G$11:$G$30)+COUNTA($G$34:G34))</f>
        <v/>
      </c>
      <c r="B34" s="180">
        <v>1</v>
      </c>
      <c r="C34" s="13"/>
      <c r="D34" s="13"/>
      <c r="E34" s="194"/>
      <c r="F34" s="362"/>
      <c r="G34" s="177"/>
      <c r="H34" s="184"/>
      <c r="I34" s="367"/>
      <c r="J34" s="178"/>
      <c r="K34" s="175"/>
      <c r="L34" s="242"/>
      <c r="M34" s="405"/>
      <c r="N34" s="406"/>
      <c r="O34" s="407"/>
      <c r="P34" s="450">
        <f>H34</f>
        <v>0</v>
      </c>
      <c r="Q34" s="290"/>
      <c r="R34" s="325"/>
      <c r="S34" s="326"/>
      <c r="T34" s="327"/>
      <c r="U34" s="328"/>
      <c r="V34" s="326"/>
      <c r="W34" s="329"/>
      <c r="X34" s="430" t="str">
        <f t="shared" ref="X34:X53" si="16">IF(H34="","",IF(R34="",U34,IF(U34="",R34,IF(AP34="T",AQ34,AR34))))</f>
        <v/>
      </c>
      <c r="Y34" s="431" t="str">
        <f>IF(OR(H34="１００Ｍ",H34="２００Ｍ",H34="１１０ＭＨ",H34="１００ＭＨ",H34="走幅跳"),(IF(X34=R34,S34,V34)),"")</f>
        <v/>
      </c>
      <c r="Z34" s="452">
        <f t="shared" ref="Z34:Z53" si="17">I34</f>
        <v>0</v>
      </c>
      <c r="AA34" s="290"/>
      <c r="AB34" s="325"/>
      <c r="AC34" s="326"/>
      <c r="AD34" s="327"/>
      <c r="AE34" s="328"/>
      <c r="AF34" s="326"/>
      <c r="AG34" s="329"/>
      <c r="AH34" s="432" t="str">
        <f t="shared" ref="AH34:AH53" si="18">IF(I34="","",IF(AB34="",AE34,IF(AE34="",AB34,IF(AS34="T",AT34,AU34))))</f>
        <v/>
      </c>
      <c r="AI34" s="431" t="str">
        <f>IF(OR(I34="１００Ｍ",I34="２００Ｍ",I34="１１０ＭＨ",I34="１００ＭＨ",I34="走幅跳"),(IF(AH34=AB34,AC34,AF34)),"")</f>
        <v/>
      </c>
      <c r="AJ34" s="261"/>
      <c r="AK34" s="11" t="str">
        <f>C34&amp;"　"&amp;D34</f>
        <v>　</v>
      </c>
      <c r="AL34" s="12" t="str">
        <f>IFERROR(VLOOKUP(H34,$H$97:$I$109,2,0),"")</f>
        <v/>
      </c>
      <c r="AM34" s="12" t="str">
        <f>IFERROR(VLOOKUP(I34,$H$97:$I$109,2,0),"")</f>
        <v/>
      </c>
      <c r="AN34" s="12" t="str">
        <f>IF(J34="","",$I$111)</f>
        <v/>
      </c>
      <c r="AO34" s="272"/>
      <c r="AP34" s="393" t="str">
        <f t="shared" ref="AP34:AP53" si="19">IF(H34="","",IF(OR(H34=$H$97,H34=$H$98,H34=$H$99,H34=$H$100,H34=$H$101),"T","F"))</f>
        <v/>
      </c>
      <c r="AQ34" s="401">
        <f t="shared" ref="AQ34:AQ49" si="20">IF(R34&gt;U34,U34,R34)</f>
        <v>0</v>
      </c>
      <c r="AR34" s="395">
        <f t="shared" ref="AR34:AR49" si="21">IF(R34&gt;U34,R34,U34)</f>
        <v>0</v>
      </c>
      <c r="AS34" s="393" t="str">
        <f t="shared" ref="AS34:AS53" si="22">IF(I34="","",IF(OR(I34=$H$97,I34=$H$98,I34=$H$99,I34=$H$100,I34=$H$101),"T","F"))</f>
        <v/>
      </c>
      <c r="AT34" s="401">
        <f t="shared" ref="AT34" si="23">IF(AB34&gt;AE34,AE34,AB34)</f>
        <v>0</v>
      </c>
      <c r="AU34" s="395">
        <f t="shared" ref="AU34" si="24">IF(AB34&gt;AE34,AB34,AE34)</f>
        <v>0</v>
      </c>
      <c r="AV34" s="261"/>
      <c r="AW34" s="239"/>
      <c r="AX34" s="239"/>
    </row>
    <row r="35" spans="1:50" ht="15.95" customHeight="1">
      <c r="A35" s="94" t="str">
        <f>IF(C35="","",COUNTA($G$11:$G$30)+COUNTA($G$34:G35))</f>
        <v/>
      </c>
      <c r="B35" s="180">
        <v>2</v>
      </c>
      <c r="C35" s="179"/>
      <c r="D35" s="179"/>
      <c r="E35" s="181"/>
      <c r="F35" s="182"/>
      <c r="G35" s="177"/>
      <c r="H35" s="184"/>
      <c r="I35" s="367"/>
      <c r="J35" s="178"/>
      <c r="K35" s="439"/>
      <c r="L35" s="251"/>
      <c r="M35" s="405"/>
      <c r="N35" s="406"/>
      <c r="O35" s="407"/>
      <c r="P35" s="450">
        <f t="shared" ref="P35:P53" si="25">H35</f>
        <v>0</v>
      </c>
      <c r="Q35" s="290"/>
      <c r="R35" s="325"/>
      <c r="S35" s="326"/>
      <c r="T35" s="327"/>
      <c r="U35" s="328"/>
      <c r="V35" s="326"/>
      <c r="W35" s="329"/>
      <c r="X35" s="430" t="str">
        <f t="shared" si="16"/>
        <v/>
      </c>
      <c r="Y35" s="431" t="str">
        <f t="shared" ref="Y35:Y53" si="26">IF(OR(H35="１００Ｍ",H35="２００Ｍ",H35="１１０ＭＨ",H35="１００ＭＨ",H35="走幅跳"),(IF(X35=R35,S35,V35)),"")</f>
        <v/>
      </c>
      <c r="Z35" s="452">
        <f t="shared" si="17"/>
        <v>0</v>
      </c>
      <c r="AA35" s="290"/>
      <c r="AB35" s="325"/>
      <c r="AC35" s="326"/>
      <c r="AD35" s="327"/>
      <c r="AE35" s="328"/>
      <c r="AF35" s="326"/>
      <c r="AG35" s="329"/>
      <c r="AH35" s="432" t="str">
        <f t="shared" si="18"/>
        <v/>
      </c>
      <c r="AI35" s="431" t="str">
        <f t="shared" ref="AI35:AI53" si="27">IF(OR(I35="１００Ｍ",I35="２００Ｍ",I35="１１０ＭＨ",I35="１００ＭＨ",I35="走幅跳"),(IF(AH35=AB35,AC35,AF35)),"")</f>
        <v/>
      </c>
      <c r="AJ35" s="261"/>
      <c r="AK35" s="11" t="str">
        <f t="shared" ref="AK35:AK53" si="28">C35&amp;"　"&amp;D35</f>
        <v>　</v>
      </c>
      <c r="AL35" s="12" t="str">
        <f t="shared" ref="AL35:AL53" si="29">IFERROR(VLOOKUP(H35,$H$97:$I$109,2,0),"")</f>
        <v/>
      </c>
      <c r="AM35" s="12" t="str">
        <f t="shared" ref="AM35:AM53" si="30">IFERROR(VLOOKUP(I35,$H$97:$I$109,2,0),"")</f>
        <v/>
      </c>
      <c r="AN35" s="12" t="str">
        <f t="shared" ref="AN35:AN53" si="31">IF(J35="","",$I$111)</f>
        <v/>
      </c>
      <c r="AO35" s="272"/>
      <c r="AP35" s="396" t="str">
        <f t="shared" si="19"/>
        <v/>
      </c>
      <c r="AQ35" s="7">
        <f t="shared" si="20"/>
        <v>0</v>
      </c>
      <c r="AR35" s="397">
        <f t="shared" si="21"/>
        <v>0</v>
      </c>
      <c r="AS35" s="396" t="str">
        <f t="shared" si="22"/>
        <v/>
      </c>
      <c r="AT35" s="7">
        <f t="shared" ref="AT35:AT53" si="32">IF(AB35&gt;AE35,AE35,AB35)</f>
        <v>0</v>
      </c>
      <c r="AU35" s="397">
        <f t="shared" ref="AU35:AU53" si="33">IF(AB35&gt;AE35,AB35,AE35)</f>
        <v>0</v>
      </c>
      <c r="AV35" s="261"/>
      <c r="AW35" s="239"/>
      <c r="AX35" s="239"/>
    </row>
    <row r="36" spans="1:50" s="50" customFormat="1" ht="15.95" customHeight="1">
      <c r="A36" s="94" t="str">
        <f>IF(C36="","",COUNTA($G$11:$G$30)+COUNTA($G$34:G36))</f>
        <v/>
      </c>
      <c r="B36" s="180">
        <v>3</v>
      </c>
      <c r="C36" s="13"/>
      <c r="D36" s="13"/>
      <c r="E36" s="194"/>
      <c r="F36" s="362"/>
      <c r="G36" s="177"/>
      <c r="H36" s="184"/>
      <c r="I36" s="367"/>
      <c r="J36" s="178"/>
      <c r="K36" s="439"/>
      <c r="L36" s="251"/>
      <c r="M36" s="405"/>
      <c r="N36" s="406"/>
      <c r="O36" s="407"/>
      <c r="P36" s="450">
        <f t="shared" si="25"/>
        <v>0</v>
      </c>
      <c r="Q36" s="290"/>
      <c r="R36" s="325"/>
      <c r="S36" s="326"/>
      <c r="T36" s="327"/>
      <c r="U36" s="328"/>
      <c r="V36" s="326"/>
      <c r="W36" s="329"/>
      <c r="X36" s="430" t="str">
        <f t="shared" si="16"/>
        <v/>
      </c>
      <c r="Y36" s="431" t="str">
        <f t="shared" si="26"/>
        <v/>
      </c>
      <c r="Z36" s="452">
        <f t="shared" si="17"/>
        <v>0</v>
      </c>
      <c r="AA36" s="290"/>
      <c r="AB36" s="325"/>
      <c r="AC36" s="326"/>
      <c r="AD36" s="327"/>
      <c r="AE36" s="328"/>
      <c r="AF36" s="326"/>
      <c r="AG36" s="329"/>
      <c r="AH36" s="432" t="str">
        <f t="shared" si="18"/>
        <v/>
      </c>
      <c r="AI36" s="431" t="str">
        <f t="shared" si="27"/>
        <v/>
      </c>
      <c r="AJ36" s="261"/>
      <c r="AK36" s="11" t="str">
        <f t="shared" si="28"/>
        <v>　</v>
      </c>
      <c r="AL36" s="12" t="str">
        <f t="shared" si="29"/>
        <v/>
      </c>
      <c r="AM36" s="12" t="str">
        <f t="shared" si="30"/>
        <v/>
      </c>
      <c r="AN36" s="12" t="str">
        <f t="shared" si="31"/>
        <v/>
      </c>
      <c r="AO36" s="272"/>
      <c r="AP36" s="396" t="str">
        <f t="shared" si="19"/>
        <v/>
      </c>
      <c r="AQ36" s="7">
        <f t="shared" si="20"/>
        <v>0</v>
      </c>
      <c r="AR36" s="397">
        <f t="shared" si="21"/>
        <v>0</v>
      </c>
      <c r="AS36" s="396" t="str">
        <f t="shared" si="22"/>
        <v/>
      </c>
      <c r="AT36" s="7">
        <f t="shared" si="32"/>
        <v>0</v>
      </c>
      <c r="AU36" s="397">
        <f t="shared" si="33"/>
        <v>0</v>
      </c>
      <c r="AV36" s="261"/>
      <c r="AW36" s="240"/>
      <c r="AX36" s="240"/>
    </row>
    <row r="37" spans="1:50" ht="15.95" customHeight="1">
      <c r="A37" s="94" t="str">
        <f>IF(C37="","",COUNTA($G$11:$G$30)+COUNTA($G$34:G37))</f>
        <v/>
      </c>
      <c r="B37" s="180">
        <v>4</v>
      </c>
      <c r="C37" s="179"/>
      <c r="D37" s="179"/>
      <c r="E37" s="181"/>
      <c r="F37" s="182"/>
      <c r="G37" s="177"/>
      <c r="H37" s="184"/>
      <c r="I37" s="367"/>
      <c r="J37" s="178"/>
      <c r="K37" s="439"/>
      <c r="L37" s="251"/>
      <c r="M37" s="405"/>
      <c r="N37" s="406"/>
      <c r="O37" s="407"/>
      <c r="P37" s="450">
        <f t="shared" si="25"/>
        <v>0</v>
      </c>
      <c r="Q37" s="290"/>
      <c r="R37" s="325"/>
      <c r="S37" s="326"/>
      <c r="T37" s="327"/>
      <c r="U37" s="328"/>
      <c r="V37" s="326"/>
      <c r="W37" s="329"/>
      <c r="X37" s="430" t="str">
        <f t="shared" si="16"/>
        <v/>
      </c>
      <c r="Y37" s="431" t="str">
        <f t="shared" si="26"/>
        <v/>
      </c>
      <c r="Z37" s="452">
        <f t="shared" si="17"/>
        <v>0</v>
      </c>
      <c r="AA37" s="290"/>
      <c r="AB37" s="325"/>
      <c r="AC37" s="326"/>
      <c r="AD37" s="327"/>
      <c r="AE37" s="328"/>
      <c r="AF37" s="326"/>
      <c r="AG37" s="329"/>
      <c r="AH37" s="432" t="str">
        <f t="shared" si="18"/>
        <v/>
      </c>
      <c r="AI37" s="431" t="str">
        <f t="shared" si="27"/>
        <v/>
      </c>
      <c r="AJ37" s="261"/>
      <c r="AK37" s="11" t="str">
        <f t="shared" si="28"/>
        <v>　</v>
      </c>
      <c r="AL37" s="12" t="str">
        <f t="shared" si="29"/>
        <v/>
      </c>
      <c r="AM37" s="12" t="str">
        <f t="shared" si="30"/>
        <v/>
      </c>
      <c r="AN37" s="12" t="str">
        <f t="shared" si="31"/>
        <v/>
      </c>
      <c r="AO37" s="272"/>
      <c r="AP37" s="396" t="str">
        <f t="shared" si="19"/>
        <v/>
      </c>
      <c r="AQ37" s="7">
        <f t="shared" si="20"/>
        <v>0</v>
      </c>
      <c r="AR37" s="397">
        <f t="shared" si="21"/>
        <v>0</v>
      </c>
      <c r="AS37" s="396" t="str">
        <f t="shared" si="22"/>
        <v/>
      </c>
      <c r="AT37" s="7">
        <f t="shared" si="32"/>
        <v>0</v>
      </c>
      <c r="AU37" s="397">
        <f t="shared" si="33"/>
        <v>0</v>
      </c>
      <c r="AV37" s="261"/>
      <c r="AW37" s="239"/>
      <c r="AX37" s="239"/>
    </row>
    <row r="38" spans="1:50" ht="15.95" customHeight="1">
      <c r="A38" s="94" t="str">
        <f>IF(C38="","",COUNTA($G$11:$G$30)+COUNTA($G$34:G38))</f>
        <v/>
      </c>
      <c r="B38" s="180">
        <v>5</v>
      </c>
      <c r="C38" s="13"/>
      <c r="D38" s="13"/>
      <c r="E38" s="194"/>
      <c r="F38" s="362"/>
      <c r="G38" s="177"/>
      <c r="H38" s="184"/>
      <c r="I38" s="367"/>
      <c r="J38" s="178"/>
      <c r="K38" s="439"/>
      <c r="L38" s="251"/>
      <c r="M38" s="405"/>
      <c r="N38" s="406"/>
      <c r="O38" s="407"/>
      <c r="P38" s="450">
        <f t="shared" si="25"/>
        <v>0</v>
      </c>
      <c r="Q38" s="290"/>
      <c r="R38" s="325"/>
      <c r="S38" s="326"/>
      <c r="T38" s="327"/>
      <c r="U38" s="328"/>
      <c r="V38" s="326"/>
      <c r="W38" s="329"/>
      <c r="X38" s="430" t="str">
        <f t="shared" si="16"/>
        <v/>
      </c>
      <c r="Y38" s="431" t="str">
        <f t="shared" si="26"/>
        <v/>
      </c>
      <c r="Z38" s="452">
        <f t="shared" si="17"/>
        <v>0</v>
      </c>
      <c r="AA38" s="290"/>
      <c r="AB38" s="325"/>
      <c r="AC38" s="326"/>
      <c r="AD38" s="327"/>
      <c r="AE38" s="328"/>
      <c r="AF38" s="326"/>
      <c r="AG38" s="329"/>
      <c r="AH38" s="432" t="str">
        <f t="shared" si="18"/>
        <v/>
      </c>
      <c r="AI38" s="431" t="str">
        <f t="shared" si="27"/>
        <v/>
      </c>
      <c r="AJ38" s="258"/>
      <c r="AK38" s="11" t="str">
        <f t="shared" si="28"/>
        <v>　</v>
      </c>
      <c r="AL38" s="12" t="str">
        <f t="shared" si="29"/>
        <v/>
      </c>
      <c r="AM38" s="12" t="str">
        <f t="shared" si="30"/>
        <v/>
      </c>
      <c r="AN38" s="12" t="str">
        <f t="shared" si="31"/>
        <v/>
      </c>
      <c r="AO38" s="272"/>
      <c r="AP38" s="396" t="str">
        <f t="shared" si="19"/>
        <v/>
      </c>
      <c r="AQ38" s="7">
        <f t="shared" si="20"/>
        <v>0</v>
      </c>
      <c r="AR38" s="397">
        <f t="shared" si="21"/>
        <v>0</v>
      </c>
      <c r="AS38" s="396" t="str">
        <f t="shared" si="22"/>
        <v/>
      </c>
      <c r="AT38" s="7">
        <f t="shared" si="32"/>
        <v>0</v>
      </c>
      <c r="AU38" s="397">
        <f t="shared" si="33"/>
        <v>0</v>
      </c>
      <c r="AV38" s="261"/>
      <c r="AW38" s="239"/>
      <c r="AX38" s="239"/>
    </row>
    <row r="39" spans="1:50" ht="15.95" customHeight="1">
      <c r="A39" s="94" t="str">
        <f>IF(C39="","",COUNTA($G$11:$G$30)+COUNTA($G$34:G39))</f>
        <v/>
      </c>
      <c r="B39" s="180">
        <v>6</v>
      </c>
      <c r="C39" s="179"/>
      <c r="D39" s="179"/>
      <c r="E39" s="181"/>
      <c r="F39" s="182"/>
      <c r="G39" s="177"/>
      <c r="H39" s="184"/>
      <c r="I39" s="367"/>
      <c r="J39" s="178"/>
      <c r="K39" s="439"/>
      <c r="L39" s="251"/>
      <c r="M39" s="405"/>
      <c r="N39" s="406"/>
      <c r="O39" s="407"/>
      <c r="P39" s="450">
        <f t="shared" si="25"/>
        <v>0</v>
      </c>
      <c r="Q39" s="290"/>
      <c r="R39" s="325"/>
      <c r="S39" s="326"/>
      <c r="T39" s="327"/>
      <c r="U39" s="328"/>
      <c r="V39" s="326"/>
      <c r="W39" s="329"/>
      <c r="X39" s="430" t="str">
        <f t="shared" si="16"/>
        <v/>
      </c>
      <c r="Y39" s="431" t="str">
        <f t="shared" si="26"/>
        <v/>
      </c>
      <c r="Z39" s="452">
        <f t="shared" si="17"/>
        <v>0</v>
      </c>
      <c r="AA39" s="290"/>
      <c r="AB39" s="325"/>
      <c r="AC39" s="326"/>
      <c r="AD39" s="327"/>
      <c r="AE39" s="328"/>
      <c r="AF39" s="326"/>
      <c r="AG39" s="329"/>
      <c r="AH39" s="432" t="str">
        <f t="shared" si="18"/>
        <v/>
      </c>
      <c r="AI39" s="431" t="str">
        <f t="shared" si="27"/>
        <v/>
      </c>
      <c r="AJ39" s="258"/>
      <c r="AK39" s="11" t="str">
        <f t="shared" si="28"/>
        <v>　</v>
      </c>
      <c r="AL39" s="12" t="str">
        <f t="shared" si="29"/>
        <v/>
      </c>
      <c r="AM39" s="12" t="str">
        <f t="shared" si="30"/>
        <v/>
      </c>
      <c r="AN39" s="12" t="str">
        <f t="shared" si="31"/>
        <v/>
      </c>
      <c r="AO39" s="272"/>
      <c r="AP39" s="396" t="str">
        <f t="shared" si="19"/>
        <v/>
      </c>
      <c r="AQ39" s="7">
        <f t="shared" si="20"/>
        <v>0</v>
      </c>
      <c r="AR39" s="397">
        <f t="shared" si="21"/>
        <v>0</v>
      </c>
      <c r="AS39" s="396" t="str">
        <f t="shared" si="22"/>
        <v/>
      </c>
      <c r="AT39" s="7">
        <f t="shared" si="32"/>
        <v>0</v>
      </c>
      <c r="AU39" s="397">
        <f t="shared" si="33"/>
        <v>0</v>
      </c>
      <c r="AV39" s="261"/>
      <c r="AW39" s="239"/>
      <c r="AX39" s="239"/>
    </row>
    <row r="40" spans="1:50" ht="15.95" customHeight="1">
      <c r="A40" s="94" t="str">
        <f>IF(C40="","",COUNTA($G$11:$G$30)+COUNTA($G$34:G40))</f>
        <v/>
      </c>
      <c r="B40" s="180">
        <v>7</v>
      </c>
      <c r="C40" s="13"/>
      <c r="D40" s="13"/>
      <c r="E40" s="194"/>
      <c r="F40" s="362"/>
      <c r="G40" s="177"/>
      <c r="H40" s="184"/>
      <c r="I40" s="367"/>
      <c r="J40" s="178"/>
      <c r="K40" s="439"/>
      <c r="L40" s="251"/>
      <c r="M40" s="405"/>
      <c r="N40" s="406"/>
      <c r="O40" s="407"/>
      <c r="P40" s="450">
        <f t="shared" si="25"/>
        <v>0</v>
      </c>
      <c r="Q40" s="290"/>
      <c r="R40" s="325"/>
      <c r="S40" s="326"/>
      <c r="T40" s="327"/>
      <c r="U40" s="328"/>
      <c r="V40" s="326"/>
      <c r="W40" s="329"/>
      <c r="X40" s="430" t="str">
        <f t="shared" si="16"/>
        <v/>
      </c>
      <c r="Y40" s="431" t="str">
        <f t="shared" si="26"/>
        <v/>
      </c>
      <c r="Z40" s="452">
        <f t="shared" si="17"/>
        <v>0</v>
      </c>
      <c r="AA40" s="290"/>
      <c r="AB40" s="325"/>
      <c r="AC40" s="326"/>
      <c r="AD40" s="327"/>
      <c r="AE40" s="328"/>
      <c r="AF40" s="326"/>
      <c r="AG40" s="329"/>
      <c r="AH40" s="432" t="str">
        <f t="shared" si="18"/>
        <v/>
      </c>
      <c r="AI40" s="431" t="str">
        <f t="shared" si="27"/>
        <v/>
      </c>
      <c r="AJ40" s="259"/>
      <c r="AK40" s="11" t="str">
        <f t="shared" si="28"/>
        <v>　</v>
      </c>
      <c r="AL40" s="12" t="str">
        <f t="shared" si="29"/>
        <v/>
      </c>
      <c r="AM40" s="12" t="str">
        <f t="shared" si="30"/>
        <v/>
      </c>
      <c r="AN40" s="12" t="str">
        <f t="shared" si="31"/>
        <v/>
      </c>
      <c r="AO40" s="272"/>
      <c r="AP40" s="396" t="str">
        <f t="shared" si="19"/>
        <v/>
      </c>
      <c r="AQ40" s="7">
        <f t="shared" si="20"/>
        <v>0</v>
      </c>
      <c r="AR40" s="397">
        <f t="shared" si="21"/>
        <v>0</v>
      </c>
      <c r="AS40" s="396" t="str">
        <f t="shared" si="22"/>
        <v/>
      </c>
      <c r="AT40" s="7">
        <f t="shared" si="32"/>
        <v>0</v>
      </c>
      <c r="AU40" s="397">
        <f t="shared" si="33"/>
        <v>0</v>
      </c>
      <c r="AV40" s="261"/>
      <c r="AW40" s="239"/>
      <c r="AX40" s="239"/>
    </row>
    <row r="41" spans="1:50" ht="15.95" customHeight="1">
      <c r="A41" s="94" t="str">
        <f>IF(C41="","",COUNTA($G$11:$G$30)+COUNTA($G$34:G41))</f>
        <v/>
      </c>
      <c r="B41" s="180">
        <v>8</v>
      </c>
      <c r="C41" s="179"/>
      <c r="D41" s="179"/>
      <c r="E41" s="181"/>
      <c r="F41" s="182"/>
      <c r="G41" s="177"/>
      <c r="H41" s="184"/>
      <c r="I41" s="367"/>
      <c r="J41" s="178"/>
      <c r="K41" s="439"/>
      <c r="L41" s="251"/>
      <c r="M41" s="405"/>
      <c r="N41" s="406"/>
      <c r="O41" s="407"/>
      <c r="P41" s="450">
        <f t="shared" si="25"/>
        <v>0</v>
      </c>
      <c r="Q41" s="290"/>
      <c r="R41" s="325"/>
      <c r="S41" s="326"/>
      <c r="T41" s="327"/>
      <c r="U41" s="328"/>
      <c r="V41" s="326"/>
      <c r="W41" s="329"/>
      <c r="X41" s="430" t="str">
        <f t="shared" si="16"/>
        <v/>
      </c>
      <c r="Y41" s="431" t="str">
        <f t="shared" si="26"/>
        <v/>
      </c>
      <c r="Z41" s="452">
        <f t="shared" si="17"/>
        <v>0</v>
      </c>
      <c r="AA41" s="290"/>
      <c r="AB41" s="325"/>
      <c r="AC41" s="326"/>
      <c r="AD41" s="327"/>
      <c r="AE41" s="328"/>
      <c r="AF41" s="326"/>
      <c r="AG41" s="329"/>
      <c r="AH41" s="432" t="str">
        <f t="shared" si="18"/>
        <v/>
      </c>
      <c r="AI41" s="431" t="str">
        <f t="shared" si="27"/>
        <v/>
      </c>
      <c r="AJ41" s="258"/>
      <c r="AK41" s="11" t="str">
        <f t="shared" si="28"/>
        <v>　</v>
      </c>
      <c r="AL41" s="12" t="str">
        <f t="shared" si="29"/>
        <v/>
      </c>
      <c r="AM41" s="12" t="str">
        <f t="shared" si="30"/>
        <v/>
      </c>
      <c r="AN41" s="12" t="str">
        <f t="shared" si="31"/>
        <v/>
      </c>
      <c r="AO41" s="272"/>
      <c r="AP41" s="396" t="str">
        <f t="shared" si="19"/>
        <v/>
      </c>
      <c r="AQ41" s="7">
        <f t="shared" si="20"/>
        <v>0</v>
      </c>
      <c r="AR41" s="397">
        <f t="shared" si="21"/>
        <v>0</v>
      </c>
      <c r="AS41" s="396" t="str">
        <f t="shared" si="22"/>
        <v/>
      </c>
      <c r="AT41" s="7">
        <f t="shared" si="32"/>
        <v>0</v>
      </c>
      <c r="AU41" s="397">
        <f t="shared" si="33"/>
        <v>0</v>
      </c>
      <c r="AV41" s="261"/>
      <c r="AW41" s="239"/>
      <c r="AX41" s="239"/>
    </row>
    <row r="42" spans="1:50" ht="15.95" customHeight="1">
      <c r="A42" s="94" t="str">
        <f>IF(C42="","",COUNTA($G$11:$G$30)+COUNTA($G$34:G42))</f>
        <v/>
      </c>
      <c r="B42" s="180">
        <v>9</v>
      </c>
      <c r="C42" s="13"/>
      <c r="D42" s="13"/>
      <c r="E42" s="194"/>
      <c r="F42" s="362"/>
      <c r="G42" s="177"/>
      <c r="H42" s="184"/>
      <c r="I42" s="367"/>
      <c r="J42" s="178"/>
      <c r="K42" s="439"/>
      <c r="L42" s="251"/>
      <c r="M42" s="405"/>
      <c r="N42" s="406"/>
      <c r="O42" s="407"/>
      <c r="P42" s="450">
        <f t="shared" si="25"/>
        <v>0</v>
      </c>
      <c r="Q42" s="290"/>
      <c r="R42" s="325"/>
      <c r="S42" s="326"/>
      <c r="T42" s="327"/>
      <c r="U42" s="328"/>
      <c r="V42" s="326"/>
      <c r="W42" s="329"/>
      <c r="X42" s="430" t="str">
        <f t="shared" si="16"/>
        <v/>
      </c>
      <c r="Y42" s="431" t="str">
        <f t="shared" si="26"/>
        <v/>
      </c>
      <c r="Z42" s="452">
        <f t="shared" si="17"/>
        <v>0</v>
      </c>
      <c r="AA42" s="290"/>
      <c r="AB42" s="325"/>
      <c r="AC42" s="326"/>
      <c r="AD42" s="327"/>
      <c r="AE42" s="328"/>
      <c r="AF42" s="326"/>
      <c r="AG42" s="329"/>
      <c r="AH42" s="432" t="str">
        <f t="shared" si="18"/>
        <v/>
      </c>
      <c r="AI42" s="431" t="str">
        <f t="shared" si="27"/>
        <v/>
      </c>
      <c r="AJ42" s="261"/>
      <c r="AK42" s="11" t="str">
        <f t="shared" si="28"/>
        <v>　</v>
      </c>
      <c r="AL42" s="12" t="str">
        <f t="shared" si="29"/>
        <v/>
      </c>
      <c r="AM42" s="12" t="str">
        <f t="shared" si="30"/>
        <v/>
      </c>
      <c r="AN42" s="12" t="str">
        <f t="shared" si="31"/>
        <v/>
      </c>
      <c r="AO42" s="272"/>
      <c r="AP42" s="396" t="str">
        <f t="shared" si="19"/>
        <v/>
      </c>
      <c r="AQ42" s="7">
        <f t="shared" si="20"/>
        <v>0</v>
      </c>
      <c r="AR42" s="397">
        <f t="shared" si="21"/>
        <v>0</v>
      </c>
      <c r="AS42" s="396" t="str">
        <f t="shared" si="22"/>
        <v/>
      </c>
      <c r="AT42" s="7">
        <f t="shared" si="32"/>
        <v>0</v>
      </c>
      <c r="AU42" s="397">
        <f t="shared" si="33"/>
        <v>0</v>
      </c>
      <c r="AV42" s="261"/>
      <c r="AW42" s="239"/>
      <c r="AX42" s="239"/>
    </row>
    <row r="43" spans="1:50" ht="15.95" customHeight="1">
      <c r="A43" s="94" t="str">
        <f>IF(C43="","",COUNTA($G$11:$G$30)+COUNTA($G$34:G43))</f>
        <v/>
      </c>
      <c r="B43" s="180">
        <v>10</v>
      </c>
      <c r="C43" s="179"/>
      <c r="D43" s="179"/>
      <c r="E43" s="181"/>
      <c r="F43" s="182"/>
      <c r="G43" s="177"/>
      <c r="H43" s="184"/>
      <c r="I43" s="367"/>
      <c r="J43" s="178"/>
      <c r="K43" s="439"/>
      <c r="L43" s="251"/>
      <c r="M43" s="405"/>
      <c r="N43" s="406"/>
      <c r="O43" s="407"/>
      <c r="P43" s="450">
        <f t="shared" si="25"/>
        <v>0</v>
      </c>
      <c r="Q43" s="290"/>
      <c r="R43" s="325"/>
      <c r="S43" s="326"/>
      <c r="T43" s="327"/>
      <c r="U43" s="328"/>
      <c r="V43" s="326"/>
      <c r="W43" s="329"/>
      <c r="X43" s="430" t="str">
        <f t="shared" si="16"/>
        <v/>
      </c>
      <c r="Y43" s="431" t="str">
        <f t="shared" si="26"/>
        <v/>
      </c>
      <c r="Z43" s="452">
        <f t="shared" si="17"/>
        <v>0</v>
      </c>
      <c r="AA43" s="290"/>
      <c r="AB43" s="325"/>
      <c r="AC43" s="326"/>
      <c r="AD43" s="327"/>
      <c r="AE43" s="328"/>
      <c r="AF43" s="326"/>
      <c r="AG43" s="329"/>
      <c r="AH43" s="432" t="str">
        <f t="shared" si="18"/>
        <v/>
      </c>
      <c r="AI43" s="431" t="str">
        <f t="shared" si="27"/>
        <v/>
      </c>
      <c r="AJ43" s="261"/>
      <c r="AK43" s="11" t="str">
        <f t="shared" si="28"/>
        <v>　</v>
      </c>
      <c r="AL43" s="12" t="str">
        <f t="shared" si="29"/>
        <v/>
      </c>
      <c r="AM43" s="12" t="str">
        <f t="shared" si="30"/>
        <v/>
      </c>
      <c r="AN43" s="12" t="str">
        <f t="shared" si="31"/>
        <v/>
      </c>
      <c r="AO43" s="272"/>
      <c r="AP43" s="396" t="str">
        <f t="shared" si="19"/>
        <v/>
      </c>
      <c r="AQ43" s="7">
        <f t="shared" si="20"/>
        <v>0</v>
      </c>
      <c r="AR43" s="397">
        <f t="shared" si="21"/>
        <v>0</v>
      </c>
      <c r="AS43" s="396" t="str">
        <f t="shared" si="22"/>
        <v/>
      </c>
      <c r="AT43" s="7">
        <f t="shared" si="32"/>
        <v>0</v>
      </c>
      <c r="AU43" s="397">
        <f t="shared" si="33"/>
        <v>0</v>
      </c>
      <c r="AV43" s="261"/>
      <c r="AW43" s="239"/>
      <c r="AX43" s="239"/>
    </row>
    <row r="44" spans="1:50" ht="15.95" customHeight="1">
      <c r="A44" s="94" t="str">
        <f>IF(C44="","",COUNTA($G$11:$G$30)+COUNTA($G$34:G44))</f>
        <v/>
      </c>
      <c r="B44" s="180">
        <v>11</v>
      </c>
      <c r="C44" s="13"/>
      <c r="D44" s="13"/>
      <c r="E44" s="194"/>
      <c r="F44" s="362"/>
      <c r="G44" s="177"/>
      <c r="H44" s="184"/>
      <c r="I44" s="367"/>
      <c r="J44" s="178"/>
      <c r="K44" s="439"/>
      <c r="L44" s="251"/>
      <c r="M44" s="405"/>
      <c r="N44" s="406"/>
      <c r="O44" s="407"/>
      <c r="P44" s="450">
        <f t="shared" si="25"/>
        <v>0</v>
      </c>
      <c r="Q44" s="290"/>
      <c r="R44" s="325"/>
      <c r="S44" s="326"/>
      <c r="T44" s="327"/>
      <c r="U44" s="328"/>
      <c r="V44" s="326"/>
      <c r="W44" s="329"/>
      <c r="X44" s="430" t="str">
        <f t="shared" si="16"/>
        <v/>
      </c>
      <c r="Y44" s="431" t="str">
        <f t="shared" si="26"/>
        <v/>
      </c>
      <c r="Z44" s="452">
        <f t="shared" si="17"/>
        <v>0</v>
      </c>
      <c r="AA44" s="290"/>
      <c r="AB44" s="325"/>
      <c r="AC44" s="326"/>
      <c r="AD44" s="327"/>
      <c r="AE44" s="328"/>
      <c r="AF44" s="326"/>
      <c r="AG44" s="329"/>
      <c r="AH44" s="432" t="str">
        <f t="shared" si="18"/>
        <v/>
      </c>
      <c r="AI44" s="431" t="str">
        <f t="shared" si="27"/>
        <v/>
      </c>
      <c r="AJ44" s="261"/>
      <c r="AK44" s="11" t="str">
        <f t="shared" si="28"/>
        <v>　</v>
      </c>
      <c r="AL44" s="12" t="str">
        <f t="shared" si="29"/>
        <v/>
      </c>
      <c r="AM44" s="12" t="str">
        <f t="shared" si="30"/>
        <v/>
      </c>
      <c r="AN44" s="12" t="str">
        <f t="shared" si="31"/>
        <v/>
      </c>
      <c r="AO44" s="272"/>
      <c r="AP44" s="396" t="str">
        <f t="shared" si="19"/>
        <v/>
      </c>
      <c r="AQ44" s="7">
        <f t="shared" si="20"/>
        <v>0</v>
      </c>
      <c r="AR44" s="397">
        <f t="shared" si="21"/>
        <v>0</v>
      </c>
      <c r="AS44" s="396" t="str">
        <f t="shared" si="22"/>
        <v/>
      </c>
      <c r="AT44" s="7">
        <f t="shared" si="32"/>
        <v>0</v>
      </c>
      <c r="AU44" s="397">
        <f t="shared" si="33"/>
        <v>0</v>
      </c>
      <c r="AV44" s="261"/>
      <c r="AW44" s="239"/>
      <c r="AX44" s="239"/>
    </row>
    <row r="45" spans="1:50" ht="15.95" customHeight="1">
      <c r="A45" s="94" t="str">
        <f>IF(C45="","",COUNTA($G$11:$G$30)+COUNTA($G$34:G45))</f>
        <v/>
      </c>
      <c r="B45" s="180">
        <v>12</v>
      </c>
      <c r="C45" s="179"/>
      <c r="D45" s="179"/>
      <c r="E45" s="181"/>
      <c r="F45" s="182"/>
      <c r="G45" s="177"/>
      <c r="H45" s="184"/>
      <c r="I45" s="367"/>
      <c r="J45" s="178"/>
      <c r="K45" s="439"/>
      <c r="L45" s="251"/>
      <c r="M45" s="405"/>
      <c r="N45" s="406"/>
      <c r="O45" s="407"/>
      <c r="P45" s="450">
        <f t="shared" si="25"/>
        <v>0</v>
      </c>
      <c r="Q45" s="290"/>
      <c r="R45" s="325"/>
      <c r="S45" s="326"/>
      <c r="T45" s="327"/>
      <c r="U45" s="328"/>
      <c r="V45" s="326"/>
      <c r="W45" s="329"/>
      <c r="X45" s="430" t="str">
        <f t="shared" si="16"/>
        <v/>
      </c>
      <c r="Y45" s="431" t="str">
        <f t="shared" si="26"/>
        <v/>
      </c>
      <c r="Z45" s="452">
        <f t="shared" si="17"/>
        <v>0</v>
      </c>
      <c r="AA45" s="290"/>
      <c r="AB45" s="325"/>
      <c r="AC45" s="326"/>
      <c r="AD45" s="327"/>
      <c r="AE45" s="328"/>
      <c r="AF45" s="326"/>
      <c r="AG45" s="329"/>
      <c r="AH45" s="432" t="str">
        <f t="shared" si="18"/>
        <v/>
      </c>
      <c r="AI45" s="431" t="str">
        <f t="shared" si="27"/>
        <v/>
      </c>
      <c r="AJ45" s="261"/>
      <c r="AK45" s="11" t="str">
        <f t="shared" si="28"/>
        <v>　</v>
      </c>
      <c r="AL45" s="12" t="str">
        <f t="shared" si="29"/>
        <v/>
      </c>
      <c r="AM45" s="12" t="str">
        <f t="shared" si="30"/>
        <v/>
      </c>
      <c r="AN45" s="12" t="str">
        <f t="shared" si="31"/>
        <v/>
      </c>
      <c r="AO45" s="272"/>
      <c r="AP45" s="396" t="str">
        <f t="shared" si="19"/>
        <v/>
      </c>
      <c r="AQ45" s="7">
        <f t="shared" si="20"/>
        <v>0</v>
      </c>
      <c r="AR45" s="397">
        <f t="shared" si="21"/>
        <v>0</v>
      </c>
      <c r="AS45" s="396" t="str">
        <f t="shared" si="22"/>
        <v/>
      </c>
      <c r="AT45" s="7">
        <f t="shared" si="32"/>
        <v>0</v>
      </c>
      <c r="AU45" s="397">
        <f t="shared" si="33"/>
        <v>0</v>
      </c>
      <c r="AV45" s="261"/>
      <c r="AW45" s="239"/>
      <c r="AX45" s="239"/>
    </row>
    <row r="46" spans="1:50" ht="15.95" customHeight="1">
      <c r="A46" s="94" t="str">
        <f>IF(C46="","",COUNTA($G$11:$G$30)+COUNTA($G$34:G46))</f>
        <v/>
      </c>
      <c r="B46" s="180">
        <v>13</v>
      </c>
      <c r="C46" s="13"/>
      <c r="D46" s="13"/>
      <c r="E46" s="194"/>
      <c r="F46" s="362"/>
      <c r="G46" s="177"/>
      <c r="H46" s="184"/>
      <c r="I46" s="367"/>
      <c r="J46" s="178"/>
      <c r="K46" s="439"/>
      <c r="L46" s="251"/>
      <c r="M46" s="405"/>
      <c r="N46" s="406"/>
      <c r="O46" s="407"/>
      <c r="P46" s="450">
        <f t="shared" si="25"/>
        <v>0</v>
      </c>
      <c r="Q46" s="290"/>
      <c r="R46" s="325"/>
      <c r="S46" s="326"/>
      <c r="T46" s="327"/>
      <c r="U46" s="328"/>
      <c r="V46" s="326"/>
      <c r="W46" s="329"/>
      <c r="X46" s="430" t="str">
        <f t="shared" si="16"/>
        <v/>
      </c>
      <c r="Y46" s="431" t="str">
        <f t="shared" si="26"/>
        <v/>
      </c>
      <c r="Z46" s="452">
        <f t="shared" si="17"/>
        <v>0</v>
      </c>
      <c r="AA46" s="290"/>
      <c r="AB46" s="325"/>
      <c r="AC46" s="326"/>
      <c r="AD46" s="327"/>
      <c r="AE46" s="328"/>
      <c r="AF46" s="326"/>
      <c r="AG46" s="329"/>
      <c r="AH46" s="432" t="str">
        <f t="shared" si="18"/>
        <v/>
      </c>
      <c r="AI46" s="431" t="str">
        <f t="shared" si="27"/>
        <v/>
      </c>
      <c r="AJ46" s="261"/>
      <c r="AK46" s="11" t="str">
        <f t="shared" si="28"/>
        <v>　</v>
      </c>
      <c r="AL46" s="12" t="str">
        <f t="shared" si="29"/>
        <v/>
      </c>
      <c r="AM46" s="12" t="str">
        <f t="shared" si="30"/>
        <v/>
      </c>
      <c r="AN46" s="12" t="str">
        <f t="shared" si="31"/>
        <v/>
      </c>
      <c r="AO46" s="272"/>
      <c r="AP46" s="396" t="str">
        <f t="shared" si="19"/>
        <v/>
      </c>
      <c r="AQ46" s="7">
        <f t="shared" si="20"/>
        <v>0</v>
      </c>
      <c r="AR46" s="397">
        <f t="shared" si="21"/>
        <v>0</v>
      </c>
      <c r="AS46" s="396" t="str">
        <f t="shared" si="22"/>
        <v/>
      </c>
      <c r="AT46" s="7">
        <f t="shared" si="32"/>
        <v>0</v>
      </c>
      <c r="AU46" s="397">
        <f t="shared" si="33"/>
        <v>0</v>
      </c>
      <c r="AV46" s="261"/>
      <c r="AW46" s="239"/>
      <c r="AX46" s="239"/>
    </row>
    <row r="47" spans="1:50" ht="15.95" customHeight="1">
      <c r="A47" s="94" t="str">
        <f>IF(C47="","",COUNTA($G$11:$G$30)+COUNTA($G$34:G47))</f>
        <v/>
      </c>
      <c r="B47" s="180">
        <v>14</v>
      </c>
      <c r="C47" s="179"/>
      <c r="D47" s="179"/>
      <c r="E47" s="181"/>
      <c r="F47" s="182"/>
      <c r="G47" s="177"/>
      <c r="H47" s="184"/>
      <c r="I47" s="367"/>
      <c r="J47" s="178"/>
      <c r="K47" s="439"/>
      <c r="L47" s="251"/>
      <c r="M47" s="405"/>
      <c r="N47" s="406"/>
      <c r="O47" s="407"/>
      <c r="P47" s="450">
        <f t="shared" si="25"/>
        <v>0</v>
      </c>
      <c r="Q47" s="290"/>
      <c r="R47" s="325"/>
      <c r="S47" s="326"/>
      <c r="T47" s="327"/>
      <c r="U47" s="328"/>
      <c r="V47" s="326"/>
      <c r="W47" s="329"/>
      <c r="X47" s="430" t="str">
        <f t="shared" si="16"/>
        <v/>
      </c>
      <c r="Y47" s="431" t="str">
        <f t="shared" si="26"/>
        <v/>
      </c>
      <c r="Z47" s="452">
        <f t="shared" si="17"/>
        <v>0</v>
      </c>
      <c r="AA47" s="290"/>
      <c r="AB47" s="325"/>
      <c r="AC47" s="326"/>
      <c r="AD47" s="327"/>
      <c r="AE47" s="328"/>
      <c r="AF47" s="326"/>
      <c r="AG47" s="329"/>
      <c r="AH47" s="432" t="str">
        <f t="shared" si="18"/>
        <v/>
      </c>
      <c r="AI47" s="431" t="str">
        <f t="shared" si="27"/>
        <v/>
      </c>
      <c r="AJ47" s="261"/>
      <c r="AK47" s="11" t="str">
        <f t="shared" si="28"/>
        <v>　</v>
      </c>
      <c r="AL47" s="12" t="str">
        <f t="shared" si="29"/>
        <v/>
      </c>
      <c r="AM47" s="12" t="str">
        <f t="shared" si="30"/>
        <v/>
      </c>
      <c r="AN47" s="12" t="str">
        <f t="shared" si="31"/>
        <v/>
      </c>
      <c r="AO47" s="272"/>
      <c r="AP47" s="396" t="str">
        <f t="shared" si="19"/>
        <v/>
      </c>
      <c r="AQ47" s="7">
        <f t="shared" si="20"/>
        <v>0</v>
      </c>
      <c r="AR47" s="397">
        <f t="shared" si="21"/>
        <v>0</v>
      </c>
      <c r="AS47" s="396" t="str">
        <f t="shared" si="22"/>
        <v/>
      </c>
      <c r="AT47" s="7">
        <f t="shared" si="32"/>
        <v>0</v>
      </c>
      <c r="AU47" s="397">
        <f t="shared" si="33"/>
        <v>0</v>
      </c>
      <c r="AV47" s="261"/>
      <c r="AW47" s="239"/>
      <c r="AX47" s="239"/>
    </row>
    <row r="48" spans="1:50" ht="15.95" customHeight="1">
      <c r="A48" s="94" t="str">
        <f>IF(C48="","",COUNTA($G$11:$G$30)+COUNTA($G$34:G48))</f>
        <v/>
      </c>
      <c r="B48" s="180">
        <v>15</v>
      </c>
      <c r="C48" s="13"/>
      <c r="D48" s="13"/>
      <c r="E48" s="194"/>
      <c r="F48" s="362"/>
      <c r="G48" s="177"/>
      <c r="H48" s="184"/>
      <c r="I48" s="367"/>
      <c r="J48" s="178"/>
      <c r="K48" s="439"/>
      <c r="L48" s="251"/>
      <c r="M48" s="405"/>
      <c r="N48" s="406"/>
      <c r="O48" s="407"/>
      <c r="P48" s="450">
        <f t="shared" si="25"/>
        <v>0</v>
      </c>
      <c r="Q48" s="290"/>
      <c r="R48" s="325"/>
      <c r="S48" s="326"/>
      <c r="T48" s="327"/>
      <c r="U48" s="328"/>
      <c r="V48" s="326"/>
      <c r="W48" s="329"/>
      <c r="X48" s="430" t="str">
        <f t="shared" si="16"/>
        <v/>
      </c>
      <c r="Y48" s="431" t="str">
        <f t="shared" si="26"/>
        <v/>
      </c>
      <c r="Z48" s="452">
        <f t="shared" si="17"/>
        <v>0</v>
      </c>
      <c r="AA48" s="290"/>
      <c r="AB48" s="325"/>
      <c r="AC48" s="326"/>
      <c r="AD48" s="327"/>
      <c r="AE48" s="328"/>
      <c r="AF48" s="326"/>
      <c r="AG48" s="329"/>
      <c r="AH48" s="432" t="str">
        <f t="shared" si="18"/>
        <v/>
      </c>
      <c r="AI48" s="431" t="str">
        <f t="shared" si="27"/>
        <v/>
      </c>
      <c r="AJ48" s="258"/>
      <c r="AK48" s="11" t="str">
        <f t="shared" si="28"/>
        <v>　</v>
      </c>
      <c r="AL48" s="12" t="str">
        <f t="shared" si="29"/>
        <v/>
      </c>
      <c r="AM48" s="12" t="str">
        <f t="shared" si="30"/>
        <v/>
      </c>
      <c r="AN48" s="12" t="str">
        <f t="shared" si="31"/>
        <v/>
      </c>
      <c r="AO48" s="272"/>
      <c r="AP48" s="396" t="str">
        <f t="shared" si="19"/>
        <v/>
      </c>
      <c r="AQ48" s="7">
        <f t="shared" si="20"/>
        <v>0</v>
      </c>
      <c r="AR48" s="397">
        <f t="shared" si="21"/>
        <v>0</v>
      </c>
      <c r="AS48" s="396" t="str">
        <f t="shared" si="22"/>
        <v/>
      </c>
      <c r="AT48" s="7">
        <f t="shared" si="32"/>
        <v>0</v>
      </c>
      <c r="AU48" s="397">
        <f t="shared" si="33"/>
        <v>0</v>
      </c>
      <c r="AV48" s="261"/>
      <c r="AW48" s="239"/>
      <c r="AX48" s="239"/>
    </row>
    <row r="49" spans="1:50" ht="15.95" customHeight="1">
      <c r="A49" s="94" t="str">
        <f>IF(C49="","",COUNTA($G$11:$G$30)+COUNTA($G$34:G49))</f>
        <v/>
      </c>
      <c r="B49" s="180">
        <v>16</v>
      </c>
      <c r="C49" s="179"/>
      <c r="D49" s="179"/>
      <c r="E49" s="181"/>
      <c r="F49" s="182"/>
      <c r="G49" s="177"/>
      <c r="H49" s="184"/>
      <c r="I49" s="367"/>
      <c r="J49" s="178"/>
      <c r="K49" s="439"/>
      <c r="L49" s="251"/>
      <c r="M49" s="405"/>
      <c r="N49" s="406"/>
      <c r="O49" s="407"/>
      <c r="P49" s="450">
        <f t="shared" si="25"/>
        <v>0</v>
      </c>
      <c r="Q49" s="290"/>
      <c r="R49" s="325"/>
      <c r="S49" s="326"/>
      <c r="T49" s="327"/>
      <c r="U49" s="328"/>
      <c r="V49" s="326"/>
      <c r="W49" s="329"/>
      <c r="X49" s="430" t="str">
        <f t="shared" si="16"/>
        <v/>
      </c>
      <c r="Y49" s="431" t="str">
        <f t="shared" si="26"/>
        <v/>
      </c>
      <c r="Z49" s="452">
        <f t="shared" si="17"/>
        <v>0</v>
      </c>
      <c r="AA49" s="290"/>
      <c r="AB49" s="325"/>
      <c r="AC49" s="326"/>
      <c r="AD49" s="327"/>
      <c r="AE49" s="328"/>
      <c r="AF49" s="326"/>
      <c r="AG49" s="329"/>
      <c r="AH49" s="432" t="str">
        <f t="shared" si="18"/>
        <v/>
      </c>
      <c r="AI49" s="431" t="str">
        <f t="shared" si="27"/>
        <v/>
      </c>
      <c r="AJ49" s="258"/>
      <c r="AK49" s="11" t="str">
        <f t="shared" si="28"/>
        <v>　</v>
      </c>
      <c r="AL49" s="12" t="str">
        <f t="shared" si="29"/>
        <v/>
      </c>
      <c r="AM49" s="12" t="str">
        <f t="shared" si="30"/>
        <v/>
      </c>
      <c r="AN49" s="12" t="str">
        <f t="shared" si="31"/>
        <v/>
      </c>
      <c r="AO49" s="272"/>
      <c r="AP49" s="396" t="str">
        <f t="shared" si="19"/>
        <v/>
      </c>
      <c r="AQ49" s="7">
        <f t="shared" si="20"/>
        <v>0</v>
      </c>
      <c r="AR49" s="397">
        <f t="shared" si="21"/>
        <v>0</v>
      </c>
      <c r="AS49" s="396" t="str">
        <f t="shared" si="22"/>
        <v/>
      </c>
      <c r="AT49" s="7">
        <f t="shared" si="32"/>
        <v>0</v>
      </c>
      <c r="AU49" s="397">
        <f t="shared" si="33"/>
        <v>0</v>
      </c>
      <c r="AV49" s="261"/>
      <c r="AW49" s="239"/>
      <c r="AX49" s="239"/>
    </row>
    <row r="50" spans="1:50" hidden="1">
      <c r="A50" s="94" t="str">
        <f>IF(C50="","",COUNTA($G$11:$G$30)+COUNTA($G$34:G50))</f>
        <v/>
      </c>
      <c r="B50" s="180">
        <v>17</v>
      </c>
      <c r="C50" s="13"/>
      <c r="D50" s="13"/>
      <c r="E50" s="194"/>
      <c r="F50" s="362"/>
      <c r="G50" s="177"/>
      <c r="H50" s="184"/>
      <c r="I50" s="367"/>
      <c r="J50" s="178"/>
      <c r="K50" s="439"/>
      <c r="L50" s="251"/>
      <c r="M50" s="405"/>
      <c r="N50" s="406"/>
      <c r="O50" s="407"/>
      <c r="P50" s="433">
        <f t="shared" si="25"/>
        <v>0</v>
      </c>
      <c r="Q50" s="290"/>
      <c r="R50" s="325"/>
      <c r="S50" s="326"/>
      <c r="T50" s="327"/>
      <c r="U50" s="328"/>
      <c r="V50" s="326"/>
      <c r="W50" s="329"/>
      <c r="X50" s="430" t="str">
        <f t="shared" si="16"/>
        <v/>
      </c>
      <c r="Y50" s="431" t="str">
        <f t="shared" si="26"/>
        <v/>
      </c>
      <c r="Z50" s="417">
        <f t="shared" si="17"/>
        <v>0</v>
      </c>
      <c r="AA50" s="290"/>
      <c r="AB50" s="325"/>
      <c r="AC50" s="326"/>
      <c r="AD50" s="327"/>
      <c r="AE50" s="328"/>
      <c r="AF50" s="326"/>
      <c r="AG50" s="329"/>
      <c r="AH50" s="432" t="str">
        <f t="shared" si="18"/>
        <v/>
      </c>
      <c r="AI50" s="431" t="str">
        <f t="shared" si="27"/>
        <v/>
      </c>
      <c r="AJ50" s="261"/>
      <c r="AK50" s="11" t="str">
        <f t="shared" si="28"/>
        <v>　</v>
      </c>
      <c r="AL50" s="12" t="str">
        <f t="shared" si="29"/>
        <v/>
      </c>
      <c r="AM50" s="12" t="str">
        <f t="shared" si="30"/>
        <v/>
      </c>
      <c r="AN50" s="12" t="str">
        <f t="shared" si="31"/>
        <v/>
      </c>
      <c r="AO50" s="272"/>
      <c r="AP50" s="396" t="str">
        <f t="shared" si="19"/>
        <v/>
      </c>
      <c r="AQ50" s="7">
        <f t="shared" ref="AQ50:AQ53" si="34">IF(R50&gt;U50,U50,R50)</f>
        <v>0</v>
      </c>
      <c r="AR50" s="397">
        <f t="shared" ref="AR50:AR53" si="35">IF(R50&gt;U50,R50,U50)</f>
        <v>0</v>
      </c>
      <c r="AS50" s="396" t="str">
        <f t="shared" si="22"/>
        <v/>
      </c>
      <c r="AT50" s="7">
        <f t="shared" si="32"/>
        <v>0</v>
      </c>
      <c r="AU50" s="397">
        <f t="shared" si="33"/>
        <v>0</v>
      </c>
      <c r="AV50" s="261"/>
      <c r="AW50" s="239"/>
      <c r="AX50" s="239"/>
    </row>
    <row r="51" spans="1:50" hidden="1">
      <c r="A51" s="94" t="str">
        <f>IF(C51="","",COUNTA($G$11:$G$30)+COUNTA($G$34:G51))</f>
        <v/>
      </c>
      <c r="B51" s="180">
        <v>18</v>
      </c>
      <c r="C51" s="179"/>
      <c r="D51" s="179"/>
      <c r="E51" s="181"/>
      <c r="F51" s="182"/>
      <c r="G51" s="177"/>
      <c r="H51" s="184"/>
      <c r="I51" s="367"/>
      <c r="J51" s="178"/>
      <c r="K51" s="439"/>
      <c r="L51" s="251"/>
      <c r="M51" s="405"/>
      <c r="N51" s="406"/>
      <c r="O51" s="407"/>
      <c r="P51" s="433">
        <f t="shared" si="25"/>
        <v>0</v>
      </c>
      <c r="Q51" s="290"/>
      <c r="R51" s="325"/>
      <c r="S51" s="326"/>
      <c r="T51" s="327"/>
      <c r="U51" s="328"/>
      <c r="V51" s="326"/>
      <c r="W51" s="329"/>
      <c r="X51" s="430" t="str">
        <f t="shared" si="16"/>
        <v/>
      </c>
      <c r="Y51" s="431" t="str">
        <f t="shared" si="26"/>
        <v/>
      </c>
      <c r="Z51" s="417">
        <f t="shared" si="17"/>
        <v>0</v>
      </c>
      <c r="AA51" s="290"/>
      <c r="AB51" s="325"/>
      <c r="AC51" s="326"/>
      <c r="AD51" s="327"/>
      <c r="AE51" s="328"/>
      <c r="AF51" s="326"/>
      <c r="AG51" s="329"/>
      <c r="AH51" s="432" t="str">
        <f t="shared" si="18"/>
        <v/>
      </c>
      <c r="AI51" s="431" t="str">
        <f t="shared" si="27"/>
        <v/>
      </c>
      <c r="AJ51" s="261"/>
      <c r="AK51" s="11" t="str">
        <f t="shared" si="28"/>
        <v>　</v>
      </c>
      <c r="AL51" s="12" t="str">
        <f t="shared" si="29"/>
        <v/>
      </c>
      <c r="AM51" s="12" t="str">
        <f t="shared" si="30"/>
        <v/>
      </c>
      <c r="AN51" s="12" t="str">
        <f t="shared" si="31"/>
        <v/>
      </c>
      <c r="AO51" s="272"/>
      <c r="AP51" s="396" t="str">
        <f t="shared" si="19"/>
        <v/>
      </c>
      <c r="AQ51" s="7">
        <f t="shared" si="34"/>
        <v>0</v>
      </c>
      <c r="AR51" s="397">
        <f t="shared" si="35"/>
        <v>0</v>
      </c>
      <c r="AS51" s="396" t="str">
        <f t="shared" si="22"/>
        <v/>
      </c>
      <c r="AT51" s="7">
        <f t="shared" si="32"/>
        <v>0</v>
      </c>
      <c r="AU51" s="397">
        <f t="shared" si="33"/>
        <v>0</v>
      </c>
      <c r="AV51" s="261"/>
      <c r="AW51" s="239"/>
      <c r="AX51" s="239"/>
    </row>
    <row r="52" spans="1:50" hidden="1">
      <c r="A52" s="94" t="str">
        <f>IF(C52="","",COUNTA($G$11:$G$30)+COUNTA($G$34:G52))</f>
        <v/>
      </c>
      <c r="B52" s="180">
        <v>19</v>
      </c>
      <c r="C52" s="13"/>
      <c r="D52" s="13"/>
      <c r="E52" s="194"/>
      <c r="F52" s="362"/>
      <c r="G52" s="177"/>
      <c r="H52" s="184"/>
      <c r="I52" s="367"/>
      <c r="J52" s="178"/>
      <c r="K52" s="439"/>
      <c r="L52" s="251"/>
      <c r="M52" s="405"/>
      <c r="N52" s="406"/>
      <c r="O52" s="407"/>
      <c r="P52" s="433">
        <f t="shared" si="25"/>
        <v>0</v>
      </c>
      <c r="Q52" s="290"/>
      <c r="R52" s="325"/>
      <c r="S52" s="326"/>
      <c r="T52" s="327"/>
      <c r="U52" s="328"/>
      <c r="V52" s="326"/>
      <c r="W52" s="329"/>
      <c r="X52" s="430" t="str">
        <f t="shared" si="16"/>
        <v/>
      </c>
      <c r="Y52" s="431" t="str">
        <f t="shared" si="26"/>
        <v/>
      </c>
      <c r="Z52" s="417">
        <f t="shared" si="17"/>
        <v>0</v>
      </c>
      <c r="AA52" s="290"/>
      <c r="AB52" s="325"/>
      <c r="AC52" s="326"/>
      <c r="AD52" s="327"/>
      <c r="AE52" s="328"/>
      <c r="AF52" s="326"/>
      <c r="AG52" s="329"/>
      <c r="AH52" s="432" t="str">
        <f t="shared" si="18"/>
        <v/>
      </c>
      <c r="AI52" s="431" t="str">
        <f t="shared" si="27"/>
        <v/>
      </c>
      <c r="AJ52" s="261"/>
      <c r="AK52" s="11" t="str">
        <f t="shared" si="28"/>
        <v>　</v>
      </c>
      <c r="AL52" s="12" t="str">
        <f t="shared" si="29"/>
        <v/>
      </c>
      <c r="AM52" s="12" t="str">
        <f t="shared" si="30"/>
        <v/>
      </c>
      <c r="AN52" s="12" t="str">
        <f t="shared" si="31"/>
        <v/>
      </c>
      <c r="AO52" s="272"/>
      <c r="AP52" s="396" t="str">
        <f t="shared" si="19"/>
        <v/>
      </c>
      <c r="AQ52" s="7">
        <f t="shared" si="34"/>
        <v>0</v>
      </c>
      <c r="AR52" s="397">
        <f t="shared" si="35"/>
        <v>0</v>
      </c>
      <c r="AS52" s="396" t="str">
        <f t="shared" si="22"/>
        <v/>
      </c>
      <c r="AT52" s="7">
        <f t="shared" si="32"/>
        <v>0</v>
      </c>
      <c r="AU52" s="397">
        <f t="shared" si="33"/>
        <v>0</v>
      </c>
      <c r="AV52" s="261"/>
      <c r="AW52" s="239"/>
      <c r="AX52" s="239"/>
    </row>
    <row r="53" spans="1:50" hidden="1">
      <c r="A53" s="94" t="str">
        <f>IF(C53="","",COUNTA($G$11:$G$30)+COUNTA($G$34:G53))</f>
        <v/>
      </c>
      <c r="B53" s="180">
        <v>20</v>
      </c>
      <c r="C53" s="179"/>
      <c r="D53" s="179"/>
      <c r="E53" s="181"/>
      <c r="F53" s="182"/>
      <c r="G53" s="177"/>
      <c r="H53" s="184"/>
      <c r="I53" s="367"/>
      <c r="J53" s="178"/>
      <c r="K53" s="439"/>
      <c r="L53" s="251"/>
      <c r="M53" s="405"/>
      <c r="N53" s="406"/>
      <c r="O53" s="407"/>
      <c r="P53" s="433">
        <f t="shared" si="25"/>
        <v>0</v>
      </c>
      <c r="Q53" s="290"/>
      <c r="R53" s="325"/>
      <c r="S53" s="326"/>
      <c r="T53" s="327"/>
      <c r="U53" s="328"/>
      <c r="V53" s="326"/>
      <c r="W53" s="329"/>
      <c r="X53" s="430" t="str">
        <f t="shared" si="16"/>
        <v/>
      </c>
      <c r="Y53" s="431" t="str">
        <f t="shared" si="26"/>
        <v/>
      </c>
      <c r="Z53" s="417">
        <f t="shared" si="17"/>
        <v>0</v>
      </c>
      <c r="AA53" s="290"/>
      <c r="AB53" s="325"/>
      <c r="AC53" s="326"/>
      <c r="AD53" s="327"/>
      <c r="AE53" s="328"/>
      <c r="AF53" s="326"/>
      <c r="AG53" s="329"/>
      <c r="AH53" s="432" t="str">
        <f t="shared" si="18"/>
        <v/>
      </c>
      <c r="AI53" s="431" t="str">
        <f t="shared" si="27"/>
        <v/>
      </c>
      <c r="AJ53" s="261"/>
      <c r="AK53" s="11" t="str">
        <f t="shared" si="28"/>
        <v>　</v>
      </c>
      <c r="AL53" s="12" t="str">
        <f t="shared" si="29"/>
        <v/>
      </c>
      <c r="AM53" s="12" t="str">
        <f t="shared" si="30"/>
        <v/>
      </c>
      <c r="AN53" s="12" t="str">
        <f t="shared" si="31"/>
        <v/>
      </c>
      <c r="AO53" s="272"/>
      <c r="AP53" s="398" t="str">
        <f t="shared" si="19"/>
        <v/>
      </c>
      <c r="AQ53" s="399">
        <f t="shared" si="34"/>
        <v>0</v>
      </c>
      <c r="AR53" s="400">
        <f t="shared" si="35"/>
        <v>0</v>
      </c>
      <c r="AS53" s="398" t="str">
        <f t="shared" si="22"/>
        <v/>
      </c>
      <c r="AT53" s="399">
        <f t="shared" si="32"/>
        <v>0</v>
      </c>
      <c r="AU53" s="400">
        <f t="shared" si="33"/>
        <v>0</v>
      </c>
      <c r="AV53" s="261"/>
      <c r="AW53" s="239"/>
      <c r="AX53" s="239"/>
    </row>
    <row r="54" spans="1:50" ht="12" customHeight="1">
      <c r="A54" s="94"/>
      <c r="B54" s="94"/>
      <c r="C54" s="94"/>
      <c r="D54" s="94"/>
      <c r="E54" s="94"/>
      <c r="F54" s="94"/>
      <c r="G54" s="94"/>
      <c r="H54" s="94"/>
      <c r="I54" s="94"/>
      <c r="J54" s="94"/>
      <c r="K54" s="94"/>
      <c r="L54" s="241"/>
      <c r="M54" s="241"/>
      <c r="N54" s="241"/>
      <c r="O54" s="241"/>
      <c r="P54" s="369"/>
      <c r="Q54" s="241"/>
      <c r="R54" s="241"/>
      <c r="S54" s="241"/>
      <c r="T54" s="241"/>
      <c r="U54" s="241"/>
      <c r="V54" s="241"/>
      <c r="W54" s="241"/>
      <c r="X54" s="241"/>
      <c r="Y54" s="241"/>
      <c r="Z54" s="378"/>
      <c r="AA54" s="241"/>
      <c r="AB54" s="241"/>
      <c r="AC54" s="241"/>
      <c r="AD54" s="241"/>
      <c r="AE54" s="241"/>
      <c r="AF54" s="241"/>
      <c r="AG54" s="241"/>
      <c r="AH54" s="241"/>
      <c r="AI54" s="241"/>
      <c r="AJ54" s="241"/>
      <c r="AK54" s="241"/>
      <c r="AL54" s="241"/>
      <c r="AM54" s="241"/>
      <c r="AN54" s="241"/>
      <c r="AO54" s="241"/>
      <c r="AP54" s="241"/>
      <c r="AQ54" s="241"/>
      <c r="AR54" s="241"/>
      <c r="AS54" s="241"/>
      <c r="AT54" s="241"/>
      <c r="AU54" s="241"/>
      <c r="AV54" s="261"/>
      <c r="AW54" s="239"/>
      <c r="AX54" s="239"/>
    </row>
    <row r="55" spans="1:50" ht="9.9499999999999993" customHeight="1" thickBot="1">
      <c r="A55" s="94"/>
      <c r="B55" s="94"/>
      <c r="C55" s="661" t="s">
        <v>976</v>
      </c>
      <c r="D55" s="106" t="s">
        <v>1148</v>
      </c>
      <c r="E55" s="305" t="s">
        <v>1147</v>
      </c>
      <c r="F55" s="107" t="s">
        <v>974</v>
      </c>
      <c r="G55" s="305" t="s">
        <v>975</v>
      </c>
      <c r="H55" s="663" t="s">
        <v>49</v>
      </c>
      <c r="K55" s="207"/>
      <c r="L55" s="247"/>
      <c r="M55" s="247"/>
      <c r="N55" s="247"/>
      <c r="O55" s="247"/>
      <c r="P55" s="336"/>
      <c r="Q55" s="249"/>
      <c r="R55" s="239"/>
      <c r="S55" s="239"/>
      <c r="T55" s="239"/>
      <c r="U55" s="239"/>
      <c r="V55" s="239"/>
      <c r="W55" s="239"/>
      <c r="X55" s="239"/>
      <c r="Y55" s="239"/>
      <c r="Z55" s="379"/>
      <c r="AA55" s="241"/>
      <c r="AB55" s="241"/>
      <c r="AC55" s="241"/>
      <c r="AD55" s="241"/>
      <c r="AE55" s="241"/>
      <c r="AF55" s="241"/>
      <c r="AG55" s="241"/>
      <c r="AH55" s="241"/>
      <c r="AI55" s="241"/>
      <c r="AJ55" s="241"/>
      <c r="AK55" s="241"/>
      <c r="AL55" s="241"/>
      <c r="AM55" s="241"/>
      <c r="AN55" s="241"/>
      <c r="AO55" s="241"/>
      <c r="AP55" s="241"/>
      <c r="AQ55" s="241"/>
      <c r="AR55" s="241"/>
      <c r="AS55" s="241"/>
      <c r="AT55" s="241"/>
      <c r="AU55" s="241"/>
      <c r="AV55" s="261"/>
      <c r="AW55" s="239"/>
      <c r="AX55" s="239"/>
    </row>
    <row r="56" spans="1:50" ht="9.9499999999999993" customHeight="1">
      <c r="A56" s="94"/>
      <c r="B56" s="94"/>
      <c r="C56" s="662"/>
      <c r="D56" s="108">
        <v>3000</v>
      </c>
      <c r="E56" s="300">
        <v>4000</v>
      </c>
      <c r="F56" s="109">
        <v>1000</v>
      </c>
      <c r="G56" s="301">
        <v>8000</v>
      </c>
      <c r="H56" s="664"/>
      <c r="K56" s="207"/>
      <c r="L56" s="247"/>
      <c r="M56" s="247"/>
      <c r="N56" s="247"/>
      <c r="O56" s="247"/>
      <c r="P56" s="337" t="s">
        <v>1158</v>
      </c>
      <c r="Q56" s="343" t="s">
        <v>9</v>
      </c>
      <c r="R56" s="665" t="s">
        <v>962</v>
      </c>
      <c r="S56" s="666"/>
      <c r="T56" s="344" t="s">
        <v>62</v>
      </c>
      <c r="U56" s="665" t="s">
        <v>963</v>
      </c>
      <c r="V56" s="666"/>
      <c r="W56" s="345" t="s">
        <v>62</v>
      </c>
      <c r="X56" s="346" t="s">
        <v>10</v>
      </c>
      <c r="Y56" s="239"/>
      <c r="Z56" s="380"/>
      <c r="AA56" s="241"/>
      <c r="AB56" s="241"/>
      <c r="AC56" s="241"/>
      <c r="AD56" s="241"/>
      <c r="AE56" s="241"/>
      <c r="AF56" s="241"/>
      <c r="AG56" s="241"/>
      <c r="AH56" s="241"/>
      <c r="AI56" s="241"/>
      <c r="AJ56" s="241"/>
      <c r="AK56" s="241"/>
      <c r="AL56" s="241"/>
      <c r="AM56" s="241"/>
      <c r="AN56" s="241"/>
      <c r="AO56" s="241"/>
      <c r="AP56" s="241"/>
      <c r="AQ56" s="241"/>
      <c r="AR56" s="241"/>
      <c r="AS56" s="241"/>
      <c r="AT56" s="241"/>
      <c r="AU56" s="241"/>
      <c r="AV56" s="261"/>
      <c r="AW56" s="239"/>
      <c r="AX56" s="239"/>
    </row>
    <row r="57" spans="1:50" ht="12" customHeight="1">
      <c r="A57" s="94"/>
      <c r="B57" s="94"/>
      <c r="C57" s="303" t="s">
        <v>949</v>
      </c>
      <c r="D57" s="293">
        <f>COUNTA(H11:H30)-E57</f>
        <v>0</v>
      </c>
      <c r="E57" s="293">
        <f>COUNTA(I11:I30)</f>
        <v>0</v>
      </c>
      <c r="F57" s="293">
        <f>COUNTA(C11:C30)-D57-E57</f>
        <v>0</v>
      </c>
      <c r="G57" s="304">
        <f>IF(COUNTA(J11:J30)=0,0,1)</f>
        <v>0</v>
      </c>
      <c r="H57" s="54">
        <f>SUM(D57:F57)</f>
        <v>0</v>
      </c>
      <c r="K57" s="207"/>
      <c r="L57" s="247"/>
      <c r="M57" s="247"/>
      <c r="N57" s="247"/>
      <c r="O57" s="247"/>
      <c r="P57" s="413" t="s">
        <v>1174</v>
      </c>
      <c r="Q57" s="285"/>
      <c r="R57" s="672"/>
      <c r="S57" s="673"/>
      <c r="T57" s="321"/>
      <c r="U57" s="674"/>
      <c r="V57" s="675"/>
      <c r="W57" s="323"/>
      <c r="X57" s="338" t="str">
        <f>IF(Q57="","",IF(R57="",U57,IF(U57="",R57,IF(R57&gt;U57,U57,R57))))</f>
        <v/>
      </c>
      <c r="Y57" s="239"/>
      <c r="Z57" s="381"/>
      <c r="AA57" s="241"/>
      <c r="AB57" s="241"/>
      <c r="AC57" s="241"/>
      <c r="AD57" s="241"/>
      <c r="AE57" s="241"/>
      <c r="AF57" s="241"/>
      <c r="AG57" s="241"/>
      <c r="AH57" s="241"/>
      <c r="AI57" s="241"/>
      <c r="AJ57" s="241"/>
      <c r="AK57" s="241"/>
      <c r="AL57" s="241"/>
      <c r="AM57" s="241"/>
      <c r="AN57" s="241"/>
      <c r="AO57" s="241"/>
      <c r="AP57" s="241"/>
      <c r="AQ57" s="241"/>
      <c r="AR57" s="241"/>
      <c r="AS57" s="241"/>
      <c r="AT57" s="241"/>
      <c r="AU57" s="241"/>
      <c r="AV57" s="261"/>
      <c r="AW57" s="239"/>
      <c r="AX57" s="239"/>
    </row>
    <row r="58" spans="1:50" ht="12" customHeight="1" thickBot="1">
      <c r="A58" s="95"/>
      <c r="B58" s="9"/>
      <c r="C58" s="307" t="s">
        <v>973</v>
      </c>
      <c r="D58" s="294">
        <f>COUNTA(H34:H53)-E58</f>
        <v>0</v>
      </c>
      <c r="E58" s="294">
        <f>COUNTA(I34:I53)</f>
        <v>0</v>
      </c>
      <c r="F58" s="294">
        <f>COUNTA(C34:C53)-D58-E58</f>
        <v>0</v>
      </c>
      <c r="G58" s="308">
        <f>IF(COUNTA(J34:J53)=0,0,1)</f>
        <v>0</v>
      </c>
      <c r="H58" s="55">
        <f>SUM(D58:F58)</f>
        <v>0</v>
      </c>
      <c r="I58" s="667" t="s">
        <v>1137</v>
      </c>
      <c r="J58" s="668"/>
      <c r="K58" s="207"/>
      <c r="L58" s="247"/>
      <c r="M58" s="247"/>
      <c r="N58" s="247"/>
      <c r="O58" s="247"/>
      <c r="P58" s="414" t="s">
        <v>1175</v>
      </c>
      <c r="Q58" s="339"/>
      <c r="R58" s="676"/>
      <c r="S58" s="677"/>
      <c r="T58" s="340"/>
      <c r="U58" s="678"/>
      <c r="V58" s="679"/>
      <c r="W58" s="341"/>
      <c r="X58" s="342" t="str">
        <f>IF(Q58="","",IF(R58="",U58,IF(U58="",R58,IF(R58&gt;U58,U58,R58))))</f>
        <v/>
      </c>
      <c r="Y58" s="239"/>
      <c r="Z58" s="381"/>
      <c r="AA58" s="241"/>
      <c r="AB58" s="241"/>
      <c r="AC58" s="241"/>
      <c r="AD58" s="241"/>
      <c r="AE58" s="241"/>
      <c r="AF58" s="241"/>
      <c r="AG58" s="241"/>
      <c r="AH58" s="241"/>
      <c r="AI58" s="241"/>
      <c r="AJ58" s="241"/>
      <c r="AK58" s="241"/>
      <c r="AL58" s="241"/>
      <c r="AM58" s="241"/>
      <c r="AN58" s="241"/>
      <c r="AO58" s="241"/>
      <c r="AP58" s="241"/>
      <c r="AQ58" s="241"/>
      <c r="AR58" s="241"/>
      <c r="AS58" s="241"/>
      <c r="AT58" s="241"/>
      <c r="AU58" s="241"/>
      <c r="AV58" s="261"/>
      <c r="AW58" s="239"/>
      <c r="AX58" s="239"/>
    </row>
    <row r="59" spans="1:50" ht="12" customHeight="1">
      <c r="A59" s="95"/>
      <c r="B59" s="9"/>
      <c r="C59" s="309" t="s">
        <v>48</v>
      </c>
      <c r="D59" s="110">
        <f>$D$56*(D57+D58)</f>
        <v>0</v>
      </c>
      <c r="E59" s="295">
        <f>$E$56*(E57+E58)</f>
        <v>0</v>
      </c>
      <c r="F59" s="292">
        <f>$F$56*(F57+F58)</f>
        <v>0</v>
      </c>
      <c r="G59" s="363">
        <f>$G$56*(G57+G58)</f>
        <v>0</v>
      </c>
      <c r="H59" s="37">
        <f>SUM(D59:G59)</f>
        <v>0</v>
      </c>
      <c r="I59" s="667"/>
      <c r="J59" s="668"/>
      <c r="K59" s="207"/>
      <c r="L59" s="247"/>
      <c r="M59" s="247"/>
      <c r="N59" s="247"/>
      <c r="O59" s="247"/>
      <c r="P59" s="370"/>
      <c r="Q59" s="248"/>
      <c r="R59" s="248"/>
      <c r="S59" s="248"/>
      <c r="T59" s="248"/>
      <c r="U59" s="248"/>
      <c r="V59" s="248"/>
      <c r="W59" s="248"/>
      <c r="X59" s="248"/>
      <c r="Y59" s="248"/>
      <c r="Z59" s="382"/>
      <c r="AA59" s="241"/>
      <c r="AB59" s="241"/>
      <c r="AC59" s="241"/>
      <c r="AD59" s="241"/>
      <c r="AE59" s="241"/>
      <c r="AF59" s="241"/>
      <c r="AG59" s="241"/>
      <c r="AH59" s="241"/>
      <c r="AI59" s="241"/>
      <c r="AJ59" s="241"/>
      <c r="AK59" s="241"/>
      <c r="AL59" s="241"/>
      <c r="AM59" s="241"/>
      <c r="AN59" s="241"/>
      <c r="AO59" s="241"/>
      <c r="AP59" s="241"/>
      <c r="AQ59" s="241"/>
      <c r="AR59" s="241"/>
      <c r="AS59" s="241"/>
      <c r="AT59" s="241"/>
      <c r="AU59" s="241"/>
      <c r="AV59" s="261"/>
      <c r="AW59" s="239"/>
      <c r="AX59" s="239"/>
    </row>
    <row r="60" spans="1:50" ht="12" customHeight="1">
      <c r="A60" s="95"/>
      <c r="B60" s="9"/>
      <c r="C60" s="104"/>
      <c r="D60" s="197"/>
      <c r="E60" s="197"/>
      <c r="F60" s="197"/>
      <c r="G60" s="197"/>
      <c r="H60" s="208"/>
      <c r="I60" s="58"/>
      <c r="J60" s="58"/>
      <c r="K60" s="206"/>
      <c r="L60" s="248"/>
      <c r="M60" s="248"/>
      <c r="N60" s="248"/>
      <c r="O60" s="248"/>
      <c r="P60" s="370"/>
      <c r="Q60" s="248"/>
      <c r="R60" s="248"/>
      <c r="S60" s="248"/>
      <c r="T60" s="248"/>
      <c r="U60" s="248"/>
      <c r="V60" s="248"/>
      <c r="W60" s="248"/>
      <c r="X60" s="248"/>
      <c r="Y60" s="248"/>
      <c r="Z60" s="370"/>
      <c r="AA60" s="241"/>
      <c r="AB60" s="241"/>
      <c r="AC60" s="241"/>
      <c r="AD60" s="241"/>
      <c r="AE60" s="241"/>
      <c r="AF60" s="241"/>
      <c r="AG60" s="241"/>
      <c r="AH60" s="241"/>
      <c r="AI60" s="241"/>
      <c r="AJ60" s="241"/>
      <c r="AK60" s="241"/>
      <c r="AL60" s="241"/>
      <c r="AM60" s="241"/>
      <c r="AN60" s="241"/>
      <c r="AO60" s="241"/>
      <c r="AP60" s="241"/>
      <c r="AQ60" s="241"/>
      <c r="AR60" s="241"/>
      <c r="AS60" s="241"/>
      <c r="AT60" s="241"/>
      <c r="AU60" s="241"/>
      <c r="AV60" s="261"/>
      <c r="AW60" s="239"/>
      <c r="AX60" s="239"/>
    </row>
    <row r="61" spans="1:50" s="9" customFormat="1" ht="11.1" customHeight="1">
      <c r="A61" s="95"/>
      <c r="C61" s="302" t="s">
        <v>217</v>
      </c>
      <c r="D61" s="302" t="s">
        <v>1139</v>
      </c>
      <c r="E61" s="302" t="s">
        <v>1140</v>
      </c>
      <c r="F61" s="302" t="s">
        <v>1141</v>
      </c>
      <c r="G61" s="302" t="s">
        <v>9</v>
      </c>
      <c r="H61" s="302" t="s">
        <v>978</v>
      </c>
      <c r="I61" s="2"/>
      <c r="K61" s="206"/>
      <c r="L61" s="248"/>
      <c r="M61" s="248"/>
      <c r="N61" s="248"/>
      <c r="O61" s="248"/>
      <c r="P61" s="370"/>
      <c r="Q61" s="248"/>
      <c r="R61" s="248"/>
      <c r="S61" s="248"/>
      <c r="T61" s="248"/>
      <c r="U61" s="248"/>
      <c r="V61" s="248"/>
      <c r="W61" s="248"/>
      <c r="X61" s="248"/>
      <c r="Y61" s="248"/>
      <c r="Z61" s="370"/>
      <c r="AA61" s="241"/>
      <c r="AB61" s="241"/>
      <c r="AC61" s="241"/>
      <c r="AD61" s="241"/>
      <c r="AE61" s="241"/>
      <c r="AF61" s="241"/>
      <c r="AG61" s="241"/>
      <c r="AH61" s="241"/>
      <c r="AI61" s="241"/>
      <c r="AJ61" s="241"/>
      <c r="AK61" s="241"/>
      <c r="AL61" s="241"/>
      <c r="AM61" s="241"/>
      <c r="AN61" s="241"/>
      <c r="AO61" s="241"/>
      <c r="AP61" s="241"/>
      <c r="AQ61" s="241"/>
      <c r="AR61" s="241"/>
      <c r="AS61" s="241"/>
      <c r="AT61" s="241"/>
      <c r="AU61" s="241"/>
      <c r="AV61" s="261"/>
      <c r="AW61" s="239"/>
      <c r="AX61" s="239"/>
    </row>
    <row r="62" spans="1:50" s="9" customFormat="1" ht="12" customHeight="1">
      <c r="A62" s="95"/>
      <c r="B62" s="3"/>
      <c r="C62" s="97"/>
      <c r="D62" s="97"/>
      <c r="E62" s="97"/>
      <c r="F62" s="97"/>
      <c r="G62" s="97"/>
      <c r="H62" s="97"/>
      <c r="I62" s="2"/>
      <c r="J62" s="105"/>
      <c r="K62" s="206"/>
      <c r="L62" s="248"/>
      <c r="M62" s="248"/>
      <c r="N62" s="248"/>
      <c r="O62" s="248"/>
      <c r="P62" s="370"/>
      <c r="Q62" s="248"/>
      <c r="R62" s="248"/>
      <c r="S62" s="250"/>
      <c r="T62" s="251"/>
      <c r="U62" s="252"/>
      <c r="V62" s="252"/>
      <c r="W62" s="253"/>
      <c r="X62" s="254"/>
      <c r="Y62" s="254"/>
      <c r="Z62" s="381"/>
      <c r="AA62" s="241"/>
      <c r="AB62" s="241"/>
      <c r="AC62" s="241"/>
      <c r="AD62" s="241"/>
      <c r="AE62" s="241"/>
      <c r="AF62" s="241"/>
      <c r="AG62" s="241"/>
      <c r="AH62" s="241"/>
      <c r="AI62" s="241"/>
      <c r="AJ62" s="241"/>
      <c r="AK62" s="241"/>
      <c r="AL62" s="241"/>
      <c r="AM62" s="241"/>
      <c r="AN62" s="241"/>
      <c r="AO62" s="241"/>
      <c r="AP62" s="241"/>
      <c r="AQ62" s="241"/>
      <c r="AR62" s="241"/>
      <c r="AS62" s="241"/>
      <c r="AT62" s="241"/>
      <c r="AU62" s="241"/>
      <c r="AV62" s="261"/>
      <c r="AW62" s="239"/>
      <c r="AX62" s="239"/>
    </row>
    <row r="63" spans="1:50" s="9" customFormat="1">
      <c r="A63" s="96"/>
      <c r="B63" s="111"/>
      <c r="C63" s="98"/>
      <c r="D63" s="98"/>
      <c r="E63" s="98"/>
      <c r="F63" s="98"/>
      <c r="G63" s="98"/>
      <c r="H63" s="98"/>
      <c r="I63" s="667" t="s">
        <v>1138</v>
      </c>
      <c r="J63" s="668"/>
      <c r="K63" s="206"/>
      <c r="L63" s="248"/>
      <c r="M63" s="248"/>
      <c r="N63" s="248"/>
      <c r="O63" s="248"/>
      <c r="P63" s="370"/>
      <c r="Q63" s="248"/>
      <c r="R63" s="248"/>
      <c r="S63" s="239"/>
      <c r="T63" s="239"/>
      <c r="U63" s="239"/>
      <c r="V63" s="239"/>
      <c r="W63" s="239"/>
      <c r="X63" s="239"/>
      <c r="Y63" s="239"/>
      <c r="Z63" s="383"/>
      <c r="AA63" s="241"/>
      <c r="AB63" s="241"/>
      <c r="AC63" s="241"/>
      <c r="AD63" s="241"/>
      <c r="AE63" s="241"/>
      <c r="AF63" s="241"/>
      <c r="AG63" s="241"/>
      <c r="AH63" s="241"/>
      <c r="AI63" s="241"/>
      <c r="AJ63" s="241"/>
      <c r="AK63" s="241"/>
      <c r="AL63" s="241"/>
      <c r="AM63" s="241"/>
      <c r="AN63" s="241"/>
      <c r="AO63" s="241"/>
      <c r="AP63" s="241"/>
      <c r="AQ63" s="241"/>
      <c r="AR63" s="241"/>
      <c r="AS63" s="241"/>
      <c r="AT63" s="241"/>
      <c r="AU63" s="241"/>
      <c r="AV63" s="261"/>
      <c r="AW63" s="239"/>
      <c r="AX63" s="239"/>
    </row>
    <row r="64" spans="1:50" s="9" customFormat="1">
      <c r="A64" s="96"/>
      <c r="B64" s="111"/>
      <c r="C64" s="99"/>
      <c r="D64" s="99"/>
      <c r="E64" s="99"/>
      <c r="F64" s="99"/>
      <c r="G64" s="99"/>
      <c r="H64" s="99"/>
      <c r="I64" s="667"/>
      <c r="J64" s="668"/>
      <c r="K64" s="206"/>
      <c r="L64" s="248"/>
      <c r="M64" s="248"/>
      <c r="N64" s="248"/>
      <c r="O64" s="248"/>
      <c r="P64" s="370"/>
      <c r="Q64" s="248"/>
      <c r="R64" s="248"/>
      <c r="S64" s="239"/>
      <c r="T64" s="239"/>
      <c r="U64" s="239"/>
      <c r="V64" s="239"/>
      <c r="W64" s="239"/>
      <c r="X64" s="239"/>
      <c r="Y64" s="239"/>
      <c r="Z64" s="383"/>
      <c r="AA64" s="241"/>
      <c r="AB64" s="241"/>
      <c r="AC64" s="241"/>
      <c r="AD64" s="241"/>
      <c r="AE64" s="241"/>
      <c r="AF64" s="241"/>
      <c r="AG64" s="241"/>
      <c r="AH64" s="241"/>
      <c r="AI64" s="241"/>
      <c r="AJ64" s="241"/>
      <c r="AK64" s="241"/>
      <c r="AL64" s="241"/>
      <c r="AM64" s="241"/>
      <c r="AN64" s="241"/>
      <c r="AO64" s="241"/>
      <c r="AP64" s="241"/>
      <c r="AQ64" s="241"/>
      <c r="AR64" s="241"/>
      <c r="AS64" s="241"/>
      <c r="AT64" s="241"/>
      <c r="AU64" s="241"/>
      <c r="AV64" s="261"/>
      <c r="AW64" s="239"/>
      <c r="AX64" s="239"/>
    </row>
    <row r="65" spans="1:50" s="3" customFormat="1" ht="14.25" thickBot="1">
      <c r="A65" s="96"/>
      <c r="B65" s="111"/>
      <c r="C65" s="440"/>
      <c r="D65" s="441"/>
      <c r="E65" s="440"/>
      <c r="F65" s="441"/>
      <c r="G65" s="102"/>
      <c r="H65" s="441"/>
      <c r="I65" s="2"/>
      <c r="J65" s="299"/>
      <c r="K65" s="206"/>
      <c r="L65" s="248"/>
      <c r="M65" s="248"/>
      <c r="N65" s="248"/>
      <c r="O65" s="248"/>
      <c r="P65" s="370"/>
      <c r="Q65" s="248"/>
      <c r="R65" s="248"/>
      <c r="S65" s="239"/>
      <c r="T65" s="239"/>
      <c r="U65" s="239"/>
      <c r="V65" s="239"/>
      <c r="W65" s="239"/>
      <c r="X65" s="239"/>
      <c r="Y65" s="239"/>
      <c r="Z65" s="383"/>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61"/>
      <c r="AW65" s="239"/>
      <c r="AX65" s="239"/>
    </row>
    <row r="66" spans="1:50" ht="24.75" customHeight="1" thickTop="1">
      <c r="A66" s="96"/>
      <c r="C66" s="201" t="s">
        <v>1159</v>
      </c>
      <c r="D66" s="202"/>
      <c r="E66" s="202"/>
      <c r="F66" s="202"/>
      <c r="G66" s="442"/>
      <c r="H66" s="442"/>
      <c r="I66" s="442"/>
      <c r="J66" s="198"/>
      <c r="K66" s="206"/>
      <c r="L66" s="248"/>
      <c r="M66" s="248"/>
      <c r="N66" s="248"/>
      <c r="O66" s="248"/>
      <c r="P66" s="370"/>
      <c r="Q66" s="248"/>
      <c r="R66" s="248"/>
      <c r="S66" s="239"/>
      <c r="T66" s="239"/>
      <c r="U66" s="239"/>
      <c r="V66" s="239"/>
      <c r="W66" s="239"/>
      <c r="X66" s="239"/>
      <c r="Y66" s="239"/>
      <c r="Z66" s="383"/>
      <c r="AA66" s="241"/>
      <c r="AB66" s="241"/>
      <c r="AC66" s="241"/>
      <c r="AD66" s="241"/>
      <c r="AE66" s="241"/>
      <c r="AF66" s="241"/>
      <c r="AG66" s="241"/>
      <c r="AH66" s="241"/>
      <c r="AI66" s="241"/>
      <c r="AJ66" s="241"/>
      <c r="AK66" s="241"/>
      <c r="AL66" s="241"/>
      <c r="AM66" s="241"/>
      <c r="AN66" s="241"/>
      <c r="AO66" s="241"/>
      <c r="AP66" s="241"/>
      <c r="AQ66" s="241"/>
      <c r="AR66" s="241"/>
      <c r="AS66" s="241"/>
      <c r="AT66" s="241"/>
      <c r="AU66" s="241"/>
      <c r="AV66" s="261"/>
      <c r="AW66" s="239"/>
      <c r="AX66" s="239"/>
    </row>
    <row r="67" spans="1:50">
      <c r="A67" s="96"/>
      <c r="C67" s="203"/>
      <c r="D67" s="680" t="s">
        <v>1194</v>
      </c>
      <c r="E67" s="680"/>
      <c r="F67" s="681" t="s">
        <v>1005</v>
      </c>
      <c r="G67" s="681"/>
      <c r="H67" s="681"/>
      <c r="I67" s="347"/>
      <c r="J67" s="682" t="s">
        <v>1008</v>
      </c>
      <c r="K67" s="206"/>
      <c r="L67" s="248"/>
      <c r="M67" s="248"/>
      <c r="N67" s="248"/>
      <c r="O67" s="248"/>
      <c r="P67" s="370"/>
      <c r="Q67" s="248"/>
      <c r="R67" s="248"/>
      <c r="S67" s="239"/>
      <c r="T67" s="239"/>
      <c r="U67" s="239"/>
      <c r="V67" s="239"/>
      <c r="W67" s="239"/>
      <c r="X67" s="239"/>
      <c r="Y67" s="239"/>
      <c r="Z67" s="383"/>
      <c r="AA67" s="241"/>
      <c r="AB67" s="241"/>
      <c r="AC67" s="241"/>
      <c r="AD67" s="241"/>
      <c r="AE67" s="241"/>
      <c r="AF67" s="241"/>
      <c r="AG67" s="241"/>
      <c r="AH67" s="241"/>
      <c r="AI67" s="241"/>
      <c r="AJ67" s="241"/>
      <c r="AK67" s="241"/>
      <c r="AL67" s="241"/>
      <c r="AM67" s="241"/>
      <c r="AN67" s="241"/>
      <c r="AO67" s="241"/>
      <c r="AP67" s="241"/>
      <c r="AQ67" s="241"/>
      <c r="AR67" s="241"/>
      <c r="AS67" s="241"/>
      <c r="AT67" s="241"/>
      <c r="AU67" s="241"/>
      <c r="AV67" s="261"/>
      <c r="AW67" s="239"/>
      <c r="AX67" s="239"/>
    </row>
    <row r="68" spans="1:50" ht="14.25" thickBot="1">
      <c r="A68" s="95"/>
      <c r="B68" s="2"/>
      <c r="C68" s="204"/>
      <c r="D68" s="205"/>
      <c r="E68" s="205"/>
      <c r="F68" s="684" t="s">
        <v>1006</v>
      </c>
      <c r="G68" s="684"/>
      <c r="H68" s="685" t="s">
        <v>1007</v>
      </c>
      <c r="I68" s="685"/>
      <c r="J68" s="683"/>
      <c r="K68" s="206"/>
      <c r="L68" s="248"/>
      <c r="M68" s="248"/>
      <c r="N68" s="248"/>
      <c r="O68" s="248"/>
      <c r="P68" s="370"/>
      <c r="Q68" s="248"/>
      <c r="R68" s="248"/>
      <c r="S68" s="239"/>
      <c r="T68" s="239"/>
      <c r="U68" s="239"/>
      <c r="V68" s="239"/>
      <c r="W68" s="239"/>
      <c r="X68" s="239"/>
      <c r="Y68" s="239"/>
      <c r="Z68" s="383"/>
      <c r="AA68" s="241"/>
      <c r="AB68" s="241"/>
      <c r="AC68" s="241"/>
      <c r="AD68" s="241"/>
      <c r="AE68" s="241"/>
      <c r="AF68" s="241"/>
      <c r="AG68" s="241"/>
      <c r="AH68" s="241"/>
      <c r="AI68" s="241"/>
      <c r="AJ68" s="241"/>
      <c r="AK68" s="241"/>
      <c r="AL68" s="241"/>
      <c r="AM68" s="241"/>
      <c r="AN68" s="241"/>
      <c r="AO68" s="241"/>
      <c r="AP68" s="241"/>
      <c r="AQ68" s="241"/>
      <c r="AR68" s="241"/>
      <c r="AS68" s="241"/>
      <c r="AT68" s="241"/>
      <c r="AU68" s="241"/>
      <c r="AV68" s="261"/>
      <c r="AW68" s="239"/>
      <c r="AX68" s="239"/>
    </row>
    <row r="69" spans="1:50" ht="15" customHeight="1" thickTop="1">
      <c r="A69" s="95"/>
      <c r="B69" s="443"/>
      <c r="C69" s="443"/>
      <c r="D69" s="443"/>
      <c r="E69" s="444"/>
      <c r="F69" s="443"/>
      <c r="G69" s="445"/>
      <c r="H69" s="443"/>
      <c r="I69" s="206"/>
      <c r="J69" s="58"/>
      <c r="K69" s="206"/>
      <c r="L69" s="248"/>
      <c r="M69" s="248"/>
      <c r="N69" s="248"/>
      <c r="O69" s="248"/>
      <c r="P69" s="370"/>
      <c r="Q69" s="248"/>
      <c r="R69" s="248"/>
      <c r="S69" s="244"/>
      <c r="T69" s="244"/>
      <c r="U69" s="244"/>
      <c r="V69" s="244"/>
      <c r="W69" s="244"/>
      <c r="X69" s="244"/>
      <c r="Y69" s="244"/>
      <c r="Z69" s="371"/>
      <c r="AA69" s="241"/>
      <c r="AB69" s="241"/>
      <c r="AC69" s="241"/>
      <c r="AD69" s="241"/>
      <c r="AE69" s="241"/>
      <c r="AF69" s="241"/>
      <c r="AG69" s="241"/>
      <c r="AH69" s="241"/>
      <c r="AI69" s="241"/>
      <c r="AJ69" s="241"/>
      <c r="AK69" s="241"/>
      <c r="AL69" s="241"/>
      <c r="AM69" s="241"/>
      <c r="AN69" s="241"/>
      <c r="AO69" s="241"/>
      <c r="AP69" s="241"/>
      <c r="AQ69" s="241"/>
      <c r="AR69" s="241"/>
      <c r="AS69" s="241"/>
      <c r="AT69" s="241"/>
      <c r="AU69" s="241"/>
      <c r="AV69" s="261"/>
      <c r="AW69" s="239"/>
      <c r="AX69" s="239"/>
    </row>
    <row r="70" spans="1:50" ht="15" customHeight="1">
      <c r="A70" s="243"/>
      <c r="B70" s="446"/>
      <c r="C70" s="446"/>
      <c r="D70" s="446"/>
      <c r="E70" s="447"/>
      <c r="F70" s="446"/>
      <c r="G70" s="448"/>
      <c r="H70" s="446"/>
      <c r="I70" s="248"/>
      <c r="J70" s="244"/>
      <c r="K70" s="248"/>
      <c r="L70" s="248"/>
      <c r="M70" s="248"/>
      <c r="N70" s="248"/>
      <c r="O70" s="248"/>
      <c r="P70" s="370"/>
      <c r="Q70" s="248"/>
      <c r="R70" s="248"/>
      <c r="S70" s="244"/>
      <c r="T70" s="244"/>
      <c r="U70" s="244"/>
      <c r="V70" s="244"/>
      <c r="W70" s="244"/>
      <c r="X70" s="244"/>
      <c r="Y70" s="244"/>
      <c r="Z70" s="371"/>
      <c r="AA70" s="241"/>
      <c r="AB70" s="241"/>
      <c r="AC70" s="241"/>
      <c r="AD70" s="241"/>
      <c r="AE70" s="241"/>
      <c r="AF70" s="241"/>
      <c r="AG70" s="241"/>
      <c r="AH70" s="241"/>
      <c r="AI70" s="241"/>
      <c r="AJ70" s="241"/>
      <c r="AK70" s="241"/>
      <c r="AL70" s="241"/>
      <c r="AM70" s="241"/>
      <c r="AN70" s="241"/>
      <c r="AO70" s="241"/>
      <c r="AP70" s="241"/>
      <c r="AQ70" s="241"/>
      <c r="AR70" s="241"/>
      <c r="AS70" s="241"/>
      <c r="AT70" s="241"/>
      <c r="AU70" s="241"/>
      <c r="AV70" s="261"/>
      <c r="AW70" s="239"/>
      <c r="AX70" s="239"/>
    </row>
    <row r="71" spans="1:50" ht="15" customHeight="1">
      <c r="A71" s="244"/>
      <c r="B71" s="244"/>
      <c r="C71" s="244"/>
      <c r="D71" s="244"/>
      <c r="E71" s="244"/>
      <c r="F71" s="244"/>
      <c r="G71" s="244"/>
      <c r="H71" s="244"/>
      <c r="I71" s="244"/>
      <c r="J71" s="244"/>
      <c r="K71" s="244"/>
      <c r="L71" s="244"/>
      <c r="M71" s="244"/>
      <c r="N71" s="244"/>
      <c r="O71" s="244"/>
      <c r="P71" s="371"/>
      <c r="Q71" s="244"/>
      <c r="R71" s="249"/>
      <c r="S71" s="244"/>
      <c r="T71" s="244"/>
      <c r="U71" s="244"/>
      <c r="V71" s="244"/>
      <c r="W71" s="244"/>
      <c r="X71" s="244"/>
      <c r="Y71" s="244"/>
      <c r="Z71" s="371"/>
      <c r="AA71" s="241"/>
      <c r="AB71" s="241"/>
      <c r="AC71" s="241"/>
      <c r="AD71" s="241"/>
      <c r="AE71" s="241"/>
      <c r="AF71" s="241"/>
      <c r="AG71" s="241"/>
      <c r="AH71" s="241"/>
      <c r="AI71" s="241"/>
      <c r="AJ71" s="241"/>
      <c r="AK71" s="241"/>
      <c r="AL71" s="241"/>
      <c r="AM71" s="241"/>
      <c r="AN71" s="241"/>
      <c r="AO71" s="241"/>
      <c r="AP71" s="241"/>
      <c r="AQ71" s="241"/>
      <c r="AR71" s="241"/>
      <c r="AS71" s="241"/>
      <c r="AT71" s="241"/>
      <c r="AU71" s="241"/>
      <c r="AV71" s="261"/>
      <c r="AW71" s="239"/>
      <c r="AX71" s="239"/>
    </row>
    <row r="72" spans="1:50" ht="12" customHeight="1">
      <c r="A72" s="244"/>
      <c r="B72" s="244"/>
      <c r="C72" s="244"/>
      <c r="D72" s="244"/>
      <c r="E72" s="244"/>
      <c r="F72" s="244"/>
      <c r="G72" s="244"/>
      <c r="H72" s="244"/>
      <c r="I72" s="244"/>
      <c r="J72" s="244"/>
      <c r="K72" s="244"/>
      <c r="L72" s="244"/>
      <c r="M72" s="244"/>
      <c r="N72" s="244"/>
      <c r="O72" s="244"/>
      <c r="P72" s="371"/>
      <c r="Q72" s="244"/>
      <c r="R72" s="249"/>
      <c r="S72" s="244"/>
      <c r="T72" s="244"/>
      <c r="U72" s="244"/>
      <c r="V72" s="244"/>
      <c r="W72" s="244"/>
      <c r="X72" s="244"/>
      <c r="Y72" s="244"/>
      <c r="Z72" s="371"/>
      <c r="AA72" s="241"/>
      <c r="AB72" s="241"/>
      <c r="AC72" s="241"/>
      <c r="AD72" s="241"/>
      <c r="AE72" s="241"/>
      <c r="AF72" s="241"/>
      <c r="AG72" s="241"/>
      <c r="AH72" s="241"/>
      <c r="AI72" s="241"/>
      <c r="AJ72" s="241"/>
      <c r="AK72" s="241"/>
      <c r="AL72" s="241"/>
      <c r="AM72" s="241"/>
      <c r="AN72" s="241"/>
      <c r="AO72" s="241"/>
      <c r="AP72" s="241"/>
      <c r="AQ72" s="241"/>
      <c r="AR72" s="241"/>
      <c r="AS72" s="241"/>
      <c r="AT72" s="241"/>
      <c r="AU72" s="241"/>
      <c r="AV72" s="261"/>
      <c r="AW72" s="239"/>
      <c r="AX72" s="239"/>
    </row>
    <row r="73" spans="1:50" ht="12" customHeight="1">
      <c r="A73" s="244"/>
      <c r="B73" s="244"/>
      <c r="C73" s="244"/>
      <c r="D73" s="244"/>
      <c r="E73" s="244"/>
      <c r="F73" s="244"/>
      <c r="G73" s="244"/>
      <c r="H73" s="244"/>
      <c r="I73" s="244"/>
      <c r="J73" s="244"/>
      <c r="K73" s="244"/>
      <c r="L73" s="244"/>
      <c r="M73" s="244"/>
      <c r="N73" s="244"/>
      <c r="O73" s="244"/>
      <c r="P73" s="371"/>
      <c r="Q73" s="244"/>
      <c r="R73" s="249"/>
      <c r="S73" s="244"/>
      <c r="T73" s="244"/>
      <c r="U73" s="244"/>
      <c r="V73" s="244"/>
      <c r="W73" s="244"/>
      <c r="X73" s="244"/>
      <c r="Y73" s="244"/>
      <c r="Z73" s="371"/>
      <c r="AA73" s="241"/>
      <c r="AB73" s="241"/>
      <c r="AC73" s="241"/>
      <c r="AD73" s="241"/>
      <c r="AE73" s="241"/>
      <c r="AF73" s="241"/>
      <c r="AG73" s="241"/>
      <c r="AH73" s="241"/>
      <c r="AI73" s="241"/>
      <c r="AJ73" s="241"/>
      <c r="AK73" s="241"/>
      <c r="AL73" s="241"/>
      <c r="AM73" s="241"/>
      <c r="AN73" s="241"/>
      <c r="AO73" s="241"/>
      <c r="AP73" s="241"/>
      <c r="AQ73" s="241"/>
      <c r="AR73" s="241"/>
      <c r="AS73" s="241"/>
      <c r="AT73" s="241"/>
      <c r="AU73" s="241"/>
      <c r="AV73" s="261"/>
      <c r="AW73" s="239"/>
      <c r="AX73" s="239"/>
    </row>
    <row r="74" spans="1:50" ht="12" customHeight="1">
      <c r="A74" s="244"/>
      <c r="B74" s="244"/>
      <c r="C74" s="244"/>
      <c r="D74" s="244"/>
      <c r="E74" s="244"/>
      <c r="F74" s="244"/>
      <c r="G74" s="244"/>
      <c r="H74" s="244"/>
      <c r="I74" s="244"/>
      <c r="J74" s="244"/>
      <c r="K74" s="244"/>
      <c r="L74" s="244"/>
      <c r="M74" s="244"/>
      <c r="N74" s="244"/>
      <c r="O74" s="244"/>
      <c r="P74" s="371"/>
      <c r="Q74" s="244"/>
      <c r="R74" s="249"/>
      <c r="S74" s="244"/>
      <c r="T74" s="244"/>
      <c r="U74" s="244"/>
      <c r="V74" s="244"/>
      <c r="W74" s="244"/>
      <c r="X74" s="244"/>
      <c r="Y74" s="244"/>
      <c r="Z74" s="371"/>
      <c r="AA74" s="241"/>
      <c r="AB74" s="241"/>
      <c r="AC74" s="241"/>
      <c r="AD74" s="241"/>
      <c r="AE74" s="241"/>
      <c r="AF74" s="241"/>
      <c r="AG74" s="241"/>
      <c r="AH74" s="241"/>
      <c r="AI74" s="241"/>
      <c r="AJ74" s="241"/>
      <c r="AK74" s="241"/>
      <c r="AL74" s="241"/>
      <c r="AM74" s="241"/>
      <c r="AN74" s="241"/>
      <c r="AO74" s="241"/>
      <c r="AP74" s="241"/>
      <c r="AQ74" s="241"/>
      <c r="AR74" s="241"/>
      <c r="AS74" s="241"/>
      <c r="AT74" s="241"/>
      <c r="AU74" s="241"/>
      <c r="AV74" s="261"/>
      <c r="AW74" s="239"/>
      <c r="AX74" s="239"/>
    </row>
    <row r="75" spans="1:50" ht="12" customHeight="1">
      <c r="A75" s="244"/>
      <c r="B75" s="244"/>
      <c r="C75" s="244"/>
      <c r="D75" s="244"/>
      <c r="E75" s="244"/>
      <c r="F75" s="244"/>
      <c r="G75" s="244"/>
      <c r="H75" s="244"/>
      <c r="I75" s="244"/>
      <c r="J75" s="244"/>
      <c r="K75" s="244"/>
      <c r="L75" s="244"/>
      <c r="M75" s="244"/>
      <c r="N75" s="244"/>
      <c r="O75" s="244"/>
      <c r="P75" s="371"/>
      <c r="Q75" s="244"/>
      <c r="R75" s="249"/>
      <c r="S75" s="244"/>
      <c r="T75" s="244"/>
      <c r="U75" s="244"/>
      <c r="V75" s="244"/>
      <c r="W75" s="244"/>
      <c r="X75" s="244"/>
      <c r="Y75" s="244"/>
      <c r="Z75" s="371"/>
      <c r="AA75" s="241"/>
      <c r="AB75" s="241"/>
      <c r="AC75" s="241"/>
      <c r="AD75" s="241"/>
      <c r="AE75" s="241"/>
      <c r="AF75" s="241"/>
      <c r="AG75" s="241"/>
      <c r="AH75" s="241"/>
      <c r="AI75" s="241"/>
      <c r="AJ75" s="241"/>
      <c r="AK75" s="241"/>
      <c r="AL75" s="241"/>
      <c r="AM75" s="241"/>
      <c r="AN75" s="241"/>
      <c r="AO75" s="241"/>
      <c r="AP75" s="241"/>
      <c r="AQ75" s="241"/>
      <c r="AR75" s="241"/>
      <c r="AS75" s="241"/>
      <c r="AT75" s="241"/>
      <c r="AU75" s="241"/>
      <c r="AV75" s="261"/>
      <c r="AW75" s="239"/>
      <c r="AX75" s="239"/>
    </row>
    <row r="76" spans="1:50" ht="12" customHeight="1">
      <c r="A76" s="244"/>
      <c r="B76" s="244"/>
      <c r="C76" s="244"/>
      <c r="D76" s="244"/>
      <c r="E76" s="244"/>
      <c r="F76" s="244"/>
      <c r="G76" s="244"/>
      <c r="H76" s="244"/>
      <c r="I76" s="244"/>
      <c r="J76" s="244"/>
      <c r="K76" s="244"/>
      <c r="L76" s="244"/>
      <c r="M76" s="244"/>
      <c r="N76" s="244"/>
      <c r="O76" s="244"/>
      <c r="P76" s="371"/>
      <c r="Q76" s="244"/>
      <c r="R76" s="249"/>
      <c r="S76" s="244"/>
      <c r="T76" s="244"/>
      <c r="U76" s="244"/>
      <c r="V76" s="244"/>
      <c r="W76" s="244"/>
      <c r="X76" s="244"/>
      <c r="Y76" s="244"/>
      <c r="Z76" s="371"/>
      <c r="AA76" s="241"/>
      <c r="AB76" s="241"/>
      <c r="AC76" s="241"/>
      <c r="AD76" s="241"/>
      <c r="AE76" s="241"/>
      <c r="AF76" s="241"/>
      <c r="AG76" s="241"/>
      <c r="AH76" s="241"/>
      <c r="AI76" s="241"/>
      <c r="AJ76" s="241"/>
      <c r="AK76" s="241"/>
      <c r="AL76" s="241"/>
      <c r="AM76" s="241"/>
      <c r="AN76" s="241"/>
      <c r="AO76" s="241"/>
      <c r="AP76" s="241"/>
      <c r="AQ76" s="241"/>
      <c r="AR76" s="241"/>
      <c r="AS76" s="241"/>
      <c r="AT76" s="241"/>
      <c r="AU76" s="241"/>
      <c r="AV76" s="261"/>
      <c r="AW76" s="239"/>
      <c r="AX76" s="239"/>
    </row>
    <row r="77" spans="1:50" ht="12" customHeight="1">
      <c r="A77" s="244"/>
      <c r="B77" s="244"/>
      <c r="C77" s="244"/>
      <c r="D77" s="244"/>
      <c r="E77" s="244"/>
      <c r="F77" s="244"/>
      <c r="G77" s="244"/>
      <c r="H77" s="244"/>
      <c r="I77" s="244"/>
      <c r="J77" s="244"/>
      <c r="K77" s="244"/>
      <c r="L77" s="244"/>
      <c r="M77" s="244"/>
      <c r="N77" s="244"/>
      <c r="O77" s="244"/>
      <c r="P77" s="371"/>
      <c r="Q77" s="244"/>
      <c r="R77" s="249"/>
      <c r="S77" s="244"/>
      <c r="T77" s="244"/>
      <c r="U77" s="244"/>
      <c r="V77" s="244"/>
      <c r="W77" s="244"/>
      <c r="X77" s="244"/>
      <c r="Y77" s="244"/>
      <c r="Z77" s="371"/>
      <c r="AA77" s="241"/>
      <c r="AB77" s="241"/>
      <c r="AC77" s="241"/>
      <c r="AD77" s="241"/>
      <c r="AE77" s="241"/>
      <c r="AF77" s="241"/>
      <c r="AG77" s="241"/>
      <c r="AH77" s="241"/>
      <c r="AI77" s="241"/>
      <c r="AJ77" s="241"/>
      <c r="AK77" s="241"/>
      <c r="AL77" s="241"/>
      <c r="AM77" s="241"/>
      <c r="AN77" s="241"/>
      <c r="AO77" s="241"/>
      <c r="AP77" s="241"/>
      <c r="AQ77" s="241"/>
      <c r="AR77" s="241"/>
      <c r="AS77" s="241"/>
      <c r="AT77" s="241"/>
      <c r="AU77" s="241"/>
      <c r="AV77" s="261"/>
      <c r="AW77" s="239"/>
      <c r="AX77" s="239"/>
    </row>
    <row r="78" spans="1:50" ht="12" customHeight="1">
      <c r="A78" s="58"/>
      <c r="B78" s="58"/>
      <c r="C78" s="58"/>
      <c r="D78" s="58"/>
      <c r="E78" s="58"/>
      <c r="F78" s="58"/>
      <c r="G78" s="58"/>
      <c r="H78" s="58"/>
      <c r="I78" s="58"/>
      <c r="J78" s="58"/>
      <c r="K78" s="58"/>
      <c r="L78" s="58"/>
      <c r="M78" s="58"/>
      <c r="N78" s="58"/>
      <c r="O78" s="58"/>
      <c r="P78" s="372"/>
      <c r="Q78" s="58"/>
      <c r="R78" s="59"/>
      <c r="S78" s="58"/>
      <c r="T78" s="58"/>
      <c r="U78" s="58"/>
      <c r="V78" s="58"/>
      <c r="W78" s="58"/>
      <c r="X78" s="58"/>
      <c r="Y78" s="58"/>
      <c r="Z78" s="372"/>
      <c r="AA78" s="94"/>
      <c r="AB78" s="94"/>
      <c r="AC78" s="94"/>
      <c r="AD78" s="94"/>
      <c r="AE78" s="94"/>
      <c r="AF78" s="94"/>
      <c r="AG78" s="94"/>
      <c r="AH78" s="94"/>
      <c r="AI78" s="94"/>
      <c r="AJ78" s="94"/>
      <c r="AK78" s="94"/>
      <c r="AL78" s="94"/>
      <c r="AM78" s="94"/>
      <c r="AN78" s="94"/>
      <c r="AO78" s="94"/>
      <c r="AP78" s="94"/>
      <c r="AQ78" s="94"/>
      <c r="AR78" s="94"/>
      <c r="AS78" s="94"/>
      <c r="AT78" s="94"/>
      <c r="AU78" s="94"/>
      <c r="AV78" s="274"/>
    </row>
    <row r="79" spans="1:50">
      <c r="A79" s="95"/>
      <c r="B79" s="1" t="s">
        <v>1017</v>
      </c>
      <c r="C79" s="1" t="s">
        <v>1010</v>
      </c>
      <c r="D79" s="1" t="s">
        <v>1011</v>
      </c>
      <c r="E79" s="1" t="s">
        <v>1018</v>
      </c>
      <c r="F79" s="1" t="s">
        <v>1019</v>
      </c>
      <c r="G79" s="102"/>
      <c r="H79" s="217" t="s">
        <v>15</v>
      </c>
      <c r="I79" s="217" t="s">
        <v>1049</v>
      </c>
      <c r="J79" s="217" t="s">
        <v>17</v>
      </c>
      <c r="K79" s="357"/>
      <c r="L79" s="274"/>
      <c r="M79" s="51" t="s">
        <v>977</v>
      </c>
      <c r="N79" s="218" t="s">
        <v>1160</v>
      </c>
      <c r="O79" s="217"/>
      <c r="P79" s="373"/>
      <c r="Q79" s="217" t="s">
        <v>9</v>
      </c>
      <c r="R79" s="217" t="s">
        <v>12</v>
      </c>
      <c r="S79" s="58"/>
      <c r="T79" s="350"/>
      <c r="U79" s="217" t="s">
        <v>1146</v>
      </c>
      <c r="V79" s="350"/>
      <c r="W79" s="350"/>
      <c r="X79" s="216" t="s">
        <v>1144</v>
      </c>
      <c r="Y79" s="350"/>
      <c r="AB79" s="384" t="s">
        <v>984</v>
      </c>
      <c r="AK79" s="2"/>
      <c r="AP79" s="2"/>
      <c r="AQ79" s="2"/>
      <c r="AR79" s="2"/>
      <c r="AS79" s="2"/>
      <c r="AT79" s="2"/>
      <c r="AU79" s="2"/>
      <c r="AV79" s="2"/>
      <c r="AW79" s="2"/>
      <c r="AX79" s="2"/>
    </row>
    <row r="80" spans="1:50">
      <c r="A80" s="95"/>
      <c r="B80" s="65"/>
      <c r="C80" s="65"/>
      <c r="D80" s="65"/>
      <c r="E80" s="65"/>
      <c r="F80" s="65"/>
      <c r="G80" s="445"/>
      <c r="H80" s="209"/>
      <c r="I80" s="210"/>
      <c r="J80" s="210"/>
      <c r="K80" s="357"/>
      <c r="L80" s="274"/>
      <c r="M80" s="211"/>
      <c r="N80" s="211"/>
      <c r="O80" s="348"/>
      <c r="P80" s="373"/>
      <c r="Q80" s="210"/>
      <c r="R80" s="210"/>
      <c r="S80" s="58"/>
      <c r="T80" s="350"/>
      <c r="U80" s="358"/>
      <c r="V80" s="350"/>
      <c r="W80" s="350"/>
      <c r="X80" s="358"/>
      <c r="Y80" s="351"/>
      <c r="AB80" s="385"/>
      <c r="AH80" s="94"/>
      <c r="AI80" s="94"/>
      <c r="AK80" s="2"/>
      <c r="AP80" s="2"/>
      <c r="AQ80" s="2"/>
      <c r="AR80" s="2"/>
      <c r="AS80" s="2"/>
      <c r="AT80" s="2"/>
      <c r="AU80" s="2"/>
      <c r="AV80" s="2"/>
      <c r="AW80" s="2"/>
      <c r="AX80" s="2"/>
    </row>
    <row r="81" spans="1:50">
      <c r="A81" s="95"/>
      <c r="B81" s="60">
        <v>1</v>
      </c>
      <c r="C81" s="60" t="s">
        <v>117</v>
      </c>
      <c r="D81" s="60" t="s">
        <v>117</v>
      </c>
      <c r="E81" s="60" t="s">
        <v>289</v>
      </c>
      <c r="F81" s="60">
        <v>100</v>
      </c>
      <c r="G81" s="58"/>
      <c r="H81" s="222" t="s">
        <v>54</v>
      </c>
      <c r="I81" s="223" t="s">
        <v>1026</v>
      </c>
      <c r="J81" s="220">
        <f>COUNTIF($AL$11:$AM$31,I81)</f>
        <v>0</v>
      </c>
      <c r="K81" s="357"/>
      <c r="L81" s="274"/>
      <c r="M81" s="221" t="s">
        <v>181</v>
      </c>
      <c r="N81" s="224" t="s">
        <v>24</v>
      </c>
      <c r="O81" s="226">
        <v>1</v>
      </c>
      <c r="P81" s="373"/>
      <c r="Q81" s="220" t="s">
        <v>19</v>
      </c>
      <c r="R81" s="220" t="s">
        <v>20</v>
      </c>
      <c r="S81" s="58"/>
      <c r="T81" s="350"/>
      <c r="U81" s="213" t="s">
        <v>63</v>
      </c>
      <c r="V81" s="350"/>
      <c r="W81" s="350"/>
      <c r="X81" s="213" t="s">
        <v>1000</v>
      </c>
      <c r="Y81" s="351"/>
      <c r="AB81" s="386" t="s">
        <v>980</v>
      </c>
      <c r="AH81" s="58"/>
      <c r="AI81" s="58"/>
      <c r="AK81" s="2"/>
      <c r="AP81" s="2"/>
      <c r="AQ81" s="2"/>
      <c r="AR81" s="2"/>
      <c r="AS81" s="2"/>
      <c r="AT81" s="2"/>
      <c r="AU81" s="2"/>
      <c r="AV81" s="2"/>
      <c r="AW81" s="2"/>
      <c r="AX81" s="2"/>
    </row>
    <row r="82" spans="1:50">
      <c r="B82" s="60">
        <v>1</v>
      </c>
      <c r="C82" s="60" t="s">
        <v>117</v>
      </c>
      <c r="D82" s="60" t="s">
        <v>117</v>
      </c>
      <c r="E82" s="60" t="s">
        <v>290</v>
      </c>
      <c r="F82" s="60">
        <v>101</v>
      </c>
      <c r="H82" s="222" t="s">
        <v>56</v>
      </c>
      <c r="I82" s="223" t="s">
        <v>1027</v>
      </c>
      <c r="J82" s="220">
        <f t="shared" ref="J82:J92" si="36">COUNTIF($AL$11:$AM$31,I82)</f>
        <v>0</v>
      </c>
      <c r="K82" s="357"/>
      <c r="L82" s="274"/>
      <c r="M82" s="221" t="s">
        <v>182</v>
      </c>
      <c r="N82" s="224" t="s">
        <v>25</v>
      </c>
      <c r="O82" s="226">
        <v>2</v>
      </c>
      <c r="P82" s="373"/>
      <c r="Q82" s="220" t="s">
        <v>22</v>
      </c>
      <c r="R82" s="220" t="s">
        <v>21</v>
      </c>
      <c r="S82" s="58"/>
      <c r="T82" s="350"/>
      <c r="U82" s="213" t="s">
        <v>242</v>
      </c>
      <c r="V82" s="350"/>
      <c r="W82" s="350"/>
      <c r="X82" s="213" t="s">
        <v>988</v>
      </c>
      <c r="Y82" s="351"/>
      <c r="AB82" s="386" t="s">
        <v>983</v>
      </c>
    </row>
    <row r="83" spans="1:50">
      <c r="B83" s="60">
        <v>1</v>
      </c>
      <c r="C83" s="60" t="s">
        <v>117</v>
      </c>
      <c r="D83" s="60" t="s">
        <v>117</v>
      </c>
      <c r="E83" s="60" t="s">
        <v>291</v>
      </c>
      <c r="F83" s="60">
        <v>102</v>
      </c>
      <c r="H83" s="222" t="s">
        <v>57</v>
      </c>
      <c r="I83" s="223" t="s">
        <v>1028</v>
      </c>
      <c r="J83" s="220">
        <f t="shared" si="36"/>
        <v>0</v>
      </c>
      <c r="K83" s="357"/>
      <c r="L83" s="274"/>
      <c r="M83" s="221" t="s">
        <v>42</v>
      </c>
      <c r="N83" s="224" t="s">
        <v>26</v>
      </c>
      <c r="O83" s="226">
        <v>3</v>
      </c>
      <c r="P83" s="373"/>
      <c r="Q83" s="220"/>
      <c r="R83" s="220" t="s">
        <v>23</v>
      </c>
      <c r="S83" s="58"/>
      <c r="T83" s="350"/>
      <c r="U83" s="213" t="s">
        <v>243</v>
      </c>
      <c r="V83" s="350"/>
      <c r="W83" s="350"/>
      <c r="X83" s="213" t="s">
        <v>989</v>
      </c>
      <c r="Y83" s="351"/>
      <c r="AB83" s="386" t="s">
        <v>1142</v>
      </c>
    </row>
    <row r="84" spans="1:50">
      <c r="B84" s="60">
        <v>1</v>
      </c>
      <c r="C84" s="60" t="s">
        <v>117</v>
      </c>
      <c r="D84" s="60" t="s">
        <v>117</v>
      </c>
      <c r="E84" s="60" t="s">
        <v>292</v>
      </c>
      <c r="F84" s="60">
        <v>103</v>
      </c>
      <c r="H84" s="222" t="s">
        <v>58</v>
      </c>
      <c r="I84" s="223" t="s">
        <v>1029</v>
      </c>
      <c r="J84" s="220">
        <f t="shared" si="36"/>
        <v>0</v>
      </c>
      <c r="K84" s="357"/>
      <c r="L84" s="274"/>
      <c r="M84" s="221" t="s">
        <v>43</v>
      </c>
      <c r="N84" s="224" t="s">
        <v>27</v>
      </c>
      <c r="O84" s="226">
        <v>4</v>
      </c>
      <c r="P84" s="373"/>
      <c r="Q84" s="225"/>
      <c r="R84" s="226"/>
      <c r="S84" s="58"/>
      <c r="T84" s="350"/>
      <c r="U84" s="213" t="s">
        <v>1187</v>
      </c>
      <c r="V84" s="350"/>
      <c r="W84" s="350"/>
      <c r="X84" s="213" t="s">
        <v>1119</v>
      </c>
      <c r="Y84" s="351"/>
      <c r="AB84" s="386" t="s">
        <v>981</v>
      </c>
    </row>
    <row r="85" spans="1:50">
      <c r="B85" s="60">
        <v>1</v>
      </c>
      <c r="C85" s="60" t="s">
        <v>117</v>
      </c>
      <c r="D85" s="60" t="s">
        <v>117</v>
      </c>
      <c r="E85" s="60" t="s">
        <v>293</v>
      </c>
      <c r="F85" s="60">
        <v>104</v>
      </c>
      <c r="H85" s="222" t="s">
        <v>59</v>
      </c>
      <c r="I85" s="223" t="s">
        <v>1030</v>
      </c>
      <c r="J85" s="220">
        <f t="shared" si="36"/>
        <v>0</v>
      </c>
      <c r="K85" s="357"/>
      <c r="L85" s="274"/>
      <c r="M85" s="221" t="s">
        <v>24</v>
      </c>
      <c r="N85" s="224" t="s">
        <v>29</v>
      </c>
      <c r="O85" s="226">
        <v>5</v>
      </c>
      <c r="P85" s="373"/>
      <c r="Q85" s="216"/>
      <c r="R85" s="216"/>
      <c r="S85" s="58"/>
      <c r="T85" s="350"/>
      <c r="U85" s="213" t="s">
        <v>1009</v>
      </c>
      <c r="V85" s="350"/>
      <c r="W85" s="350"/>
      <c r="X85" s="215" t="s">
        <v>961</v>
      </c>
      <c r="Y85" s="352"/>
      <c r="AB85" s="386" t="s">
        <v>982</v>
      </c>
    </row>
    <row r="86" spans="1:50">
      <c r="B86" s="60">
        <v>1</v>
      </c>
      <c r="C86" s="60" t="s">
        <v>117</v>
      </c>
      <c r="D86" s="60" t="s">
        <v>117</v>
      </c>
      <c r="E86" s="60" t="s">
        <v>294</v>
      </c>
      <c r="F86" s="60">
        <v>105</v>
      </c>
      <c r="H86" s="222" t="s">
        <v>60</v>
      </c>
      <c r="I86" s="223" t="s">
        <v>1031</v>
      </c>
      <c r="J86" s="220">
        <f t="shared" si="36"/>
        <v>0</v>
      </c>
      <c r="K86" s="357"/>
      <c r="L86" s="274"/>
      <c r="M86" s="221" t="s">
        <v>183</v>
      </c>
      <c r="N86" s="224" t="s">
        <v>30</v>
      </c>
      <c r="O86" s="226">
        <v>6</v>
      </c>
      <c r="P86" s="373"/>
      <c r="Q86" s="213">
        <v>1</v>
      </c>
      <c r="R86" s="216"/>
      <c r="S86" s="58"/>
      <c r="T86" s="350"/>
      <c r="U86" s="350"/>
      <c r="V86" s="350"/>
      <c r="W86" s="350"/>
      <c r="X86" s="213" t="s">
        <v>991</v>
      </c>
      <c r="Y86" s="351"/>
      <c r="AB86" s="386" t="s">
        <v>1143</v>
      </c>
    </row>
    <row r="87" spans="1:50">
      <c r="B87" s="60">
        <v>1</v>
      </c>
      <c r="C87" s="60" t="s">
        <v>117</v>
      </c>
      <c r="D87" s="60" t="s">
        <v>117</v>
      </c>
      <c r="E87" s="60" t="s">
        <v>295</v>
      </c>
      <c r="F87" s="60">
        <v>106</v>
      </c>
      <c r="H87" s="222" t="s">
        <v>61</v>
      </c>
      <c r="I87" s="223" t="s">
        <v>1032</v>
      </c>
      <c r="J87" s="220">
        <f t="shared" si="36"/>
        <v>0</v>
      </c>
      <c r="K87" s="357"/>
      <c r="L87" s="274"/>
      <c r="M87" s="221" t="s">
        <v>184</v>
      </c>
      <c r="N87" s="224" t="s">
        <v>32</v>
      </c>
      <c r="O87" s="226">
        <v>7</v>
      </c>
      <c r="P87" s="373"/>
      <c r="Q87" s="213">
        <v>2</v>
      </c>
      <c r="R87" s="216"/>
      <c r="S87" s="58"/>
      <c r="T87" s="350"/>
      <c r="U87" s="350"/>
      <c r="V87" s="350"/>
      <c r="W87" s="350"/>
      <c r="X87" s="213" t="s">
        <v>998</v>
      </c>
      <c r="Y87" s="351"/>
      <c r="AB87" s="386"/>
    </row>
    <row r="88" spans="1:50">
      <c r="B88" s="60">
        <v>1</v>
      </c>
      <c r="C88" s="60" t="s">
        <v>117</v>
      </c>
      <c r="D88" s="60" t="s">
        <v>117</v>
      </c>
      <c r="E88" s="60" t="s">
        <v>296</v>
      </c>
      <c r="F88" s="60">
        <v>107</v>
      </c>
      <c r="H88" s="222" t="s">
        <v>31</v>
      </c>
      <c r="I88" s="223" t="s">
        <v>1034</v>
      </c>
      <c r="J88" s="220">
        <f t="shared" si="36"/>
        <v>0</v>
      </c>
      <c r="K88" s="357"/>
      <c r="L88" s="274"/>
      <c r="M88" s="221" t="s">
        <v>111</v>
      </c>
      <c r="N88" s="224" t="s">
        <v>951</v>
      </c>
      <c r="O88" s="226">
        <v>8</v>
      </c>
      <c r="P88" s="373"/>
      <c r="Q88" s="213">
        <v>3</v>
      </c>
      <c r="R88" s="216"/>
      <c r="S88" s="58"/>
      <c r="T88" s="350"/>
      <c r="U88" s="216" t="s">
        <v>985</v>
      </c>
      <c r="V88" s="350"/>
      <c r="W88" s="350"/>
      <c r="X88" s="215" t="s">
        <v>999</v>
      </c>
      <c r="Y88" s="352"/>
      <c r="AB88" s="387"/>
    </row>
    <row r="89" spans="1:50">
      <c r="B89" s="60">
        <v>1</v>
      </c>
      <c r="C89" s="60" t="s">
        <v>117</v>
      </c>
      <c r="D89" s="60" t="s">
        <v>117</v>
      </c>
      <c r="E89" s="60" t="s">
        <v>297</v>
      </c>
      <c r="F89" s="60">
        <v>108</v>
      </c>
      <c r="H89" s="222" t="s">
        <v>34</v>
      </c>
      <c r="I89" s="223" t="s">
        <v>1035</v>
      </c>
      <c r="J89" s="220">
        <f t="shared" si="36"/>
        <v>0</v>
      </c>
      <c r="K89" s="357"/>
      <c r="L89" s="274"/>
      <c r="M89" s="221" t="s">
        <v>185</v>
      </c>
      <c r="N89" s="224" t="s">
        <v>952</v>
      </c>
      <c r="O89" s="226">
        <v>9</v>
      </c>
      <c r="P89" s="373"/>
      <c r="Q89" s="213" t="s">
        <v>1053</v>
      </c>
      <c r="R89" s="216"/>
      <c r="S89" s="58"/>
      <c r="T89" s="350"/>
      <c r="U89" s="213"/>
      <c r="V89" s="350"/>
      <c r="W89" s="350"/>
      <c r="X89" s="213" t="s">
        <v>992</v>
      </c>
      <c r="Y89" s="351"/>
      <c r="AB89" s="387"/>
    </row>
    <row r="90" spans="1:50">
      <c r="B90" s="60">
        <v>1</v>
      </c>
      <c r="C90" s="60" t="s">
        <v>117</v>
      </c>
      <c r="D90" s="60" t="s">
        <v>117</v>
      </c>
      <c r="E90" s="60" t="s">
        <v>298</v>
      </c>
      <c r="F90" s="60">
        <v>109</v>
      </c>
      <c r="H90" s="222" t="s">
        <v>18</v>
      </c>
      <c r="I90" s="223" t="s">
        <v>1036</v>
      </c>
      <c r="J90" s="220">
        <f t="shared" si="36"/>
        <v>0</v>
      </c>
      <c r="K90" s="357"/>
      <c r="L90" s="274"/>
      <c r="M90" s="221" t="s">
        <v>45</v>
      </c>
      <c r="N90" s="224" t="s">
        <v>36</v>
      </c>
      <c r="O90" s="226">
        <v>10</v>
      </c>
      <c r="P90" s="373"/>
      <c r="Q90" s="213" t="s">
        <v>1054</v>
      </c>
      <c r="R90" s="216"/>
      <c r="S90" s="58"/>
      <c r="T90" s="350"/>
      <c r="U90" s="213" t="s">
        <v>63</v>
      </c>
      <c r="V90" s="350"/>
      <c r="W90" s="350"/>
      <c r="X90" s="227" t="s">
        <v>987</v>
      </c>
      <c r="Y90" s="353"/>
      <c r="Z90" s="360"/>
      <c r="AA90" s="10"/>
      <c r="AB90" s="58"/>
    </row>
    <row r="91" spans="1:50">
      <c r="B91" s="60">
        <v>1</v>
      </c>
      <c r="C91" s="60" t="s">
        <v>117</v>
      </c>
      <c r="D91" s="60" t="s">
        <v>117</v>
      </c>
      <c r="E91" s="60" t="s">
        <v>299</v>
      </c>
      <c r="F91" s="60">
        <v>110</v>
      </c>
      <c r="H91" s="222" t="s">
        <v>28</v>
      </c>
      <c r="I91" s="223" t="s">
        <v>1037</v>
      </c>
      <c r="J91" s="220">
        <f t="shared" si="36"/>
        <v>0</v>
      </c>
      <c r="K91" s="357"/>
      <c r="L91" s="274"/>
      <c r="M91" s="221" t="s">
        <v>955</v>
      </c>
      <c r="N91" s="224" t="s">
        <v>38</v>
      </c>
      <c r="O91" s="226">
        <v>11</v>
      </c>
      <c r="P91" s="373"/>
      <c r="Q91" s="213" t="s">
        <v>1055</v>
      </c>
      <c r="R91" s="216"/>
      <c r="S91" s="58"/>
      <c r="T91" s="350"/>
      <c r="U91" s="213" t="s">
        <v>986</v>
      </c>
      <c r="V91" s="350"/>
      <c r="W91" s="350"/>
      <c r="X91" s="213" t="s">
        <v>990</v>
      </c>
      <c r="Y91" s="351"/>
      <c r="Z91" s="388"/>
      <c r="AA91" s="10"/>
      <c r="AB91" s="355"/>
    </row>
    <row r="92" spans="1:50">
      <c r="B92" s="60">
        <v>1</v>
      </c>
      <c r="C92" s="60" t="s">
        <v>117</v>
      </c>
      <c r="D92" s="60" t="s">
        <v>117</v>
      </c>
      <c r="E92" s="60" t="s">
        <v>300</v>
      </c>
      <c r="F92" s="60">
        <v>111</v>
      </c>
      <c r="H92" s="222" t="s">
        <v>37</v>
      </c>
      <c r="I92" s="223" t="s">
        <v>1038</v>
      </c>
      <c r="J92" s="220">
        <f t="shared" si="36"/>
        <v>0</v>
      </c>
      <c r="K92" s="357"/>
      <c r="L92" s="274"/>
      <c r="M92" s="221"/>
      <c r="N92" s="224" t="s">
        <v>39</v>
      </c>
      <c r="O92" s="226">
        <v>12</v>
      </c>
      <c r="P92" s="373"/>
      <c r="Q92" s="216"/>
      <c r="R92" s="216"/>
      <c r="S92" s="58"/>
      <c r="T92" s="350"/>
      <c r="U92" s="359"/>
      <c r="V92" s="350"/>
      <c r="W92" s="350"/>
      <c r="X92" s="214" t="s">
        <v>979</v>
      </c>
      <c r="Y92" s="354"/>
      <c r="Z92" s="389"/>
      <c r="AA92" s="10"/>
      <c r="AB92" s="10"/>
    </row>
    <row r="93" spans="1:50">
      <c r="B93" s="60">
        <v>1</v>
      </c>
      <c r="C93" s="60" t="s">
        <v>117</v>
      </c>
      <c r="D93" s="60" t="s">
        <v>117</v>
      </c>
      <c r="E93" s="60" t="s">
        <v>301</v>
      </c>
      <c r="F93" s="60">
        <v>112</v>
      </c>
      <c r="H93" s="222"/>
      <c r="I93" s="223"/>
      <c r="J93" s="220"/>
      <c r="K93" s="357"/>
      <c r="L93" s="274"/>
      <c r="M93" s="221"/>
      <c r="N93" s="224" t="s">
        <v>40</v>
      </c>
      <c r="O93" s="226">
        <v>13</v>
      </c>
      <c r="P93" s="373"/>
      <c r="Q93" s="216"/>
      <c r="R93" s="216"/>
      <c r="S93" s="58"/>
      <c r="T93" s="350"/>
      <c r="U93" s="350"/>
      <c r="V93" s="350"/>
      <c r="W93" s="350"/>
      <c r="X93" s="213" t="s">
        <v>993</v>
      </c>
      <c r="Y93" s="351"/>
      <c r="Z93" s="388"/>
      <c r="AA93" s="10"/>
      <c r="AB93" s="355"/>
    </row>
    <row r="94" spans="1:50">
      <c r="B94" s="60">
        <v>1</v>
      </c>
      <c r="C94" s="60" t="s">
        <v>117</v>
      </c>
      <c r="D94" s="60" t="s">
        <v>117</v>
      </c>
      <c r="E94" s="60" t="s">
        <v>302</v>
      </c>
      <c r="F94" s="60">
        <v>113</v>
      </c>
      <c r="H94" s="360"/>
      <c r="I94" s="361"/>
      <c r="J94" s="274"/>
      <c r="K94" s="357"/>
      <c r="L94" s="274"/>
      <c r="M94" s="51"/>
      <c r="N94" s="224" t="s">
        <v>5</v>
      </c>
      <c r="O94" s="226">
        <v>14</v>
      </c>
      <c r="P94" s="373"/>
      <c r="Q94" s="216"/>
      <c r="R94" s="216"/>
      <c r="S94" s="58"/>
      <c r="T94" s="350"/>
      <c r="U94" s="350"/>
      <c r="V94" s="350"/>
      <c r="W94" s="350"/>
      <c r="X94" s="214" t="s">
        <v>995</v>
      </c>
      <c r="Y94" s="354"/>
      <c r="Z94" s="389"/>
      <c r="AA94" s="10"/>
      <c r="AB94" s="355"/>
    </row>
    <row r="95" spans="1:50">
      <c r="B95" s="60">
        <v>1</v>
      </c>
      <c r="C95" s="60" t="s">
        <v>117</v>
      </c>
      <c r="D95" s="60" t="s">
        <v>117</v>
      </c>
      <c r="E95" s="60" t="s">
        <v>303</v>
      </c>
      <c r="F95" s="60">
        <v>114</v>
      </c>
      <c r="H95" s="217" t="s">
        <v>16</v>
      </c>
      <c r="I95" s="228"/>
      <c r="J95" s="217" t="s">
        <v>17</v>
      </c>
      <c r="K95" s="357"/>
      <c r="L95" s="274"/>
      <c r="M95" s="51"/>
      <c r="N95" s="224" t="s">
        <v>41</v>
      </c>
      <c r="O95" s="226">
        <v>15</v>
      </c>
      <c r="P95" s="373"/>
      <c r="Q95" s="216"/>
      <c r="R95" s="216"/>
      <c r="S95" s="58"/>
      <c r="T95" s="350"/>
      <c r="U95" s="350"/>
      <c r="V95" s="350"/>
      <c r="W95" s="350"/>
      <c r="X95" s="214" t="s">
        <v>996</v>
      </c>
      <c r="Y95" s="354"/>
      <c r="Z95" s="389"/>
      <c r="AA95" s="10"/>
      <c r="AB95" s="10"/>
    </row>
    <row r="96" spans="1:50">
      <c r="B96" s="60">
        <v>1</v>
      </c>
      <c r="C96" s="60" t="s">
        <v>117</v>
      </c>
      <c r="D96" s="60" t="s">
        <v>117</v>
      </c>
      <c r="E96" s="60" t="s">
        <v>304</v>
      </c>
      <c r="F96" s="60">
        <v>115</v>
      </c>
      <c r="H96" s="219"/>
      <c r="I96" s="223"/>
      <c r="J96" s="220"/>
      <c r="K96" s="357"/>
      <c r="L96" s="274"/>
      <c r="M96" s="51"/>
      <c r="N96" s="224" t="s">
        <v>241</v>
      </c>
      <c r="O96" s="226">
        <v>16</v>
      </c>
      <c r="P96" s="373"/>
      <c r="Q96" s="216"/>
      <c r="R96" s="216"/>
      <c r="S96" s="58"/>
      <c r="T96" s="350"/>
      <c r="U96" s="350"/>
      <c r="V96" s="350"/>
      <c r="W96" s="350"/>
      <c r="X96" s="214" t="s">
        <v>994</v>
      </c>
      <c r="Y96" s="354"/>
      <c r="Z96" s="389"/>
      <c r="AA96" s="10"/>
      <c r="AB96" s="10"/>
    </row>
    <row r="97" spans="2:28">
      <c r="B97" s="60">
        <v>1</v>
      </c>
      <c r="C97" s="60" t="s">
        <v>117</v>
      </c>
      <c r="D97" s="60" t="s">
        <v>117</v>
      </c>
      <c r="E97" s="60" t="s">
        <v>305</v>
      </c>
      <c r="F97" s="60">
        <v>116</v>
      </c>
      <c r="H97" s="219" t="s">
        <v>0</v>
      </c>
      <c r="I97" s="229" t="s">
        <v>1039</v>
      </c>
      <c r="J97" s="220">
        <f>COUNTIF($AL$34:$AM$54,I97)</f>
        <v>0</v>
      </c>
      <c r="K97" s="357"/>
      <c r="L97" s="274"/>
      <c r="M97" s="51"/>
      <c r="N97" s="224" t="s">
        <v>240</v>
      </c>
      <c r="O97" s="226">
        <v>17</v>
      </c>
      <c r="P97" s="373"/>
      <c r="Q97" s="216"/>
      <c r="R97" s="216"/>
      <c r="S97" s="58"/>
      <c r="T97" s="350"/>
      <c r="U97" s="350"/>
      <c r="V97" s="350"/>
      <c r="W97" s="350"/>
      <c r="X97" s="215" t="s">
        <v>997</v>
      </c>
      <c r="Y97" s="352"/>
      <c r="Z97" s="390"/>
      <c r="AA97" s="10"/>
      <c r="AB97" s="356"/>
    </row>
    <row r="98" spans="2:28">
      <c r="B98" s="60">
        <v>1</v>
      </c>
      <c r="C98" s="60" t="s">
        <v>117</v>
      </c>
      <c r="D98" s="60" t="s">
        <v>117</v>
      </c>
      <c r="E98" s="60" t="s">
        <v>306</v>
      </c>
      <c r="F98" s="60">
        <v>117</v>
      </c>
      <c r="H98" s="219" t="s">
        <v>1</v>
      </c>
      <c r="I98" s="229" t="s">
        <v>1040</v>
      </c>
      <c r="J98" s="220">
        <f t="shared" ref="J98:J105" si="37">COUNTIF($AL$34:$AM$54,I98)</f>
        <v>0</v>
      </c>
      <c r="K98" s="357"/>
      <c r="L98" s="274"/>
      <c r="M98" s="51"/>
      <c r="N98" s="224" t="s">
        <v>44</v>
      </c>
      <c r="O98" s="226">
        <v>18</v>
      </c>
      <c r="P98" s="373"/>
      <c r="Q98" s="216"/>
      <c r="R98" s="216"/>
      <c r="S98" s="58"/>
      <c r="T98" s="350"/>
      <c r="U98" s="216" t="s">
        <v>1145</v>
      </c>
      <c r="V98" s="350"/>
      <c r="W98" s="350"/>
      <c r="X98" s="215" t="s">
        <v>1050</v>
      </c>
      <c r="Y98" s="352"/>
      <c r="Z98" s="390"/>
      <c r="AA98" s="10"/>
      <c r="AB98" s="10"/>
    </row>
    <row r="99" spans="2:28">
      <c r="B99" s="60">
        <v>1</v>
      </c>
      <c r="C99" s="60" t="s">
        <v>117</v>
      </c>
      <c r="D99" s="60" t="s">
        <v>117</v>
      </c>
      <c r="E99" s="60" t="s">
        <v>307</v>
      </c>
      <c r="F99" s="60">
        <v>118</v>
      </c>
      <c r="H99" s="219" t="s">
        <v>2</v>
      </c>
      <c r="I99" s="223" t="s">
        <v>1041</v>
      </c>
      <c r="J99" s="220">
        <f t="shared" si="37"/>
        <v>0</v>
      </c>
      <c r="K99" s="357"/>
      <c r="L99" s="274"/>
      <c r="M99" s="51"/>
      <c r="N99" s="224" t="s">
        <v>45</v>
      </c>
      <c r="O99" s="226">
        <v>19</v>
      </c>
      <c r="P99" s="373"/>
      <c r="Q99" s="216"/>
      <c r="R99" s="216"/>
      <c r="S99" s="58"/>
      <c r="T99" s="350"/>
      <c r="U99" s="213"/>
      <c r="V99" s="350"/>
      <c r="W99" s="350"/>
      <c r="X99" s="213"/>
      <c r="Y99" s="351"/>
      <c r="Z99" s="388"/>
      <c r="AA99" s="10"/>
      <c r="AB99" s="10"/>
    </row>
    <row r="100" spans="2:28">
      <c r="B100" s="60">
        <v>1</v>
      </c>
      <c r="C100" s="60" t="s">
        <v>117</v>
      </c>
      <c r="D100" s="60" t="s">
        <v>117</v>
      </c>
      <c r="E100" s="60" t="s">
        <v>308</v>
      </c>
      <c r="F100" s="60">
        <v>119</v>
      </c>
      <c r="H100" s="219" t="s">
        <v>3</v>
      </c>
      <c r="I100" s="223" t="s">
        <v>1042</v>
      </c>
      <c r="J100" s="220">
        <f t="shared" si="37"/>
        <v>0</v>
      </c>
      <c r="K100" s="357"/>
      <c r="L100" s="274"/>
      <c r="M100" s="51"/>
      <c r="N100" s="224" t="s">
        <v>46</v>
      </c>
      <c r="O100" s="226">
        <v>20</v>
      </c>
      <c r="P100" s="373"/>
      <c r="Q100" s="216"/>
      <c r="R100" s="216"/>
      <c r="S100" s="58"/>
      <c r="T100" s="350"/>
      <c r="U100" s="213" t="s">
        <v>254</v>
      </c>
      <c r="V100" s="350"/>
      <c r="W100" s="350"/>
      <c r="X100" s="213"/>
      <c r="Y100" s="351"/>
      <c r="Z100" s="388"/>
      <c r="AA100" s="10"/>
      <c r="AB100" s="10"/>
    </row>
    <row r="101" spans="2:28">
      <c r="B101" s="60">
        <v>1</v>
      </c>
      <c r="C101" s="60" t="s">
        <v>117</v>
      </c>
      <c r="D101" s="60" t="s">
        <v>117</v>
      </c>
      <c r="E101" s="60" t="s">
        <v>309</v>
      </c>
      <c r="F101" s="60">
        <v>120</v>
      </c>
      <c r="H101" s="219" t="s">
        <v>4</v>
      </c>
      <c r="I101" s="223" t="s">
        <v>1043</v>
      </c>
      <c r="J101" s="220">
        <f t="shared" si="37"/>
        <v>0</v>
      </c>
      <c r="K101" s="357"/>
      <c r="L101" s="274"/>
      <c r="M101" s="51"/>
      <c r="N101" s="224" t="s">
        <v>253</v>
      </c>
      <c r="O101" s="226">
        <v>21</v>
      </c>
      <c r="P101" s="373"/>
      <c r="Q101" s="216"/>
      <c r="R101" s="216"/>
      <c r="S101" s="58"/>
      <c r="T101" s="350"/>
      <c r="U101" s="213" t="s">
        <v>255</v>
      </c>
      <c r="V101" s="350"/>
      <c r="W101" s="350"/>
      <c r="X101" s="213"/>
      <c r="Y101" s="350"/>
      <c r="Z101" s="373"/>
      <c r="AA101" s="10"/>
      <c r="AB101" s="10"/>
    </row>
    <row r="102" spans="2:28">
      <c r="B102" s="60">
        <v>1</v>
      </c>
      <c r="C102" s="60" t="s">
        <v>117</v>
      </c>
      <c r="D102" s="60" t="s">
        <v>117</v>
      </c>
      <c r="E102" s="60" t="s">
        <v>310</v>
      </c>
      <c r="F102" s="60">
        <v>121</v>
      </c>
      <c r="H102" s="219" t="s">
        <v>31</v>
      </c>
      <c r="I102" s="223" t="s">
        <v>1045</v>
      </c>
      <c r="J102" s="220">
        <f t="shared" si="37"/>
        <v>0</v>
      </c>
      <c r="K102" s="357"/>
      <c r="L102" s="274"/>
      <c r="M102" s="51"/>
      <c r="N102" s="224"/>
      <c r="O102" s="349"/>
      <c r="P102" s="373"/>
      <c r="Q102" s="216"/>
      <c r="R102" s="216"/>
      <c r="S102" s="58"/>
      <c r="T102" s="350"/>
      <c r="U102" s="213" t="s">
        <v>256</v>
      </c>
      <c r="V102" s="350"/>
      <c r="W102" s="350"/>
      <c r="X102" s="350"/>
      <c r="Y102" s="350"/>
      <c r="Z102" s="373"/>
      <c r="AA102" s="10"/>
      <c r="AB102" s="10"/>
    </row>
    <row r="103" spans="2:28">
      <c r="B103" s="60">
        <v>1</v>
      </c>
      <c r="C103" s="60" t="s">
        <v>117</v>
      </c>
      <c r="D103" s="60" t="s">
        <v>117</v>
      </c>
      <c r="E103" s="60" t="s">
        <v>311</v>
      </c>
      <c r="F103" s="60">
        <v>122</v>
      </c>
      <c r="H103" s="219" t="s">
        <v>18</v>
      </c>
      <c r="I103" s="223" t="s">
        <v>1046</v>
      </c>
      <c r="J103" s="220">
        <f t="shared" si="37"/>
        <v>0</v>
      </c>
      <c r="K103" s="357"/>
      <c r="L103" s="274"/>
      <c r="M103" s="51"/>
      <c r="N103" s="224"/>
      <c r="O103" s="349"/>
      <c r="P103" s="373"/>
      <c r="Q103" s="216"/>
      <c r="R103" s="216"/>
      <c r="S103" s="58"/>
      <c r="T103" s="350"/>
      <c r="U103" s="213" t="s">
        <v>257</v>
      </c>
      <c r="V103" s="350"/>
      <c r="W103" s="350"/>
      <c r="X103" s="350"/>
      <c r="Y103" s="350"/>
      <c r="Z103" s="373"/>
      <c r="AA103" s="10"/>
      <c r="AB103" s="10"/>
    </row>
    <row r="104" spans="2:28">
      <c r="B104" s="60">
        <v>1</v>
      </c>
      <c r="C104" s="60" t="s">
        <v>117</v>
      </c>
      <c r="D104" s="60" t="s">
        <v>117</v>
      </c>
      <c r="E104" s="60" t="s">
        <v>312</v>
      </c>
      <c r="F104" s="60">
        <v>123</v>
      </c>
      <c r="H104" s="219" t="s">
        <v>28</v>
      </c>
      <c r="I104" s="223" t="s">
        <v>1047</v>
      </c>
      <c r="J104" s="220">
        <f t="shared" si="37"/>
        <v>0</v>
      </c>
      <c r="K104" s="357"/>
      <c r="L104" s="274"/>
      <c r="M104" s="51"/>
      <c r="N104" s="230"/>
      <c r="O104" s="53"/>
      <c r="P104" s="373"/>
      <c r="Q104" s="216"/>
      <c r="R104" s="216"/>
      <c r="S104" s="58"/>
      <c r="T104" s="350"/>
      <c r="U104" s="213" t="s">
        <v>259</v>
      </c>
      <c r="V104" s="350"/>
      <c r="W104" s="350"/>
      <c r="X104" s="350"/>
      <c r="Y104" s="350"/>
      <c r="Z104" s="373"/>
      <c r="AA104" s="10"/>
      <c r="AB104" s="10"/>
    </row>
    <row r="105" spans="2:28">
      <c r="B105" s="60">
        <v>1</v>
      </c>
      <c r="C105" s="60" t="s">
        <v>117</v>
      </c>
      <c r="D105" s="60" t="s">
        <v>117</v>
      </c>
      <c r="E105" s="60" t="s">
        <v>117</v>
      </c>
      <c r="F105" s="60">
        <v>124</v>
      </c>
      <c r="H105" s="219" t="s">
        <v>35</v>
      </c>
      <c r="I105" s="223" t="s">
        <v>1048</v>
      </c>
      <c r="J105" s="220">
        <f t="shared" si="37"/>
        <v>0</v>
      </c>
      <c r="K105" s="357"/>
      <c r="L105" s="274"/>
      <c r="M105" s="51"/>
      <c r="N105" s="53"/>
      <c r="O105" s="53"/>
      <c r="P105" s="373"/>
      <c r="Q105" s="52"/>
      <c r="R105" s="52"/>
      <c r="S105" s="58"/>
      <c r="T105" s="350"/>
      <c r="U105" s="213" t="s">
        <v>258</v>
      </c>
      <c r="V105" s="350"/>
      <c r="W105" s="350"/>
      <c r="X105" s="350"/>
      <c r="Y105" s="350"/>
      <c r="Z105" s="373"/>
      <c r="AA105" s="10"/>
      <c r="AB105" s="10"/>
    </row>
    <row r="106" spans="2:28">
      <c r="B106" s="56">
        <v>1</v>
      </c>
      <c r="C106" s="56" t="s">
        <v>117</v>
      </c>
      <c r="D106" s="56" t="s">
        <v>117</v>
      </c>
      <c r="E106" s="56" t="s">
        <v>313</v>
      </c>
      <c r="F106" s="60">
        <v>125</v>
      </c>
      <c r="H106" s="219"/>
      <c r="I106" s="223"/>
      <c r="J106" s="220"/>
      <c r="K106" s="357"/>
      <c r="L106" s="274"/>
      <c r="M106" s="51"/>
      <c r="N106" s="53"/>
      <c r="O106" s="53"/>
      <c r="P106" s="373"/>
      <c r="Q106" s="52"/>
      <c r="R106" s="216"/>
      <c r="S106" s="58"/>
      <c r="T106" s="350"/>
      <c r="U106" s="213" t="s">
        <v>960</v>
      </c>
      <c r="V106" s="350"/>
      <c r="W106" s="350"/>
      <c r="X106" s="350"/>
      <c r="Y106" s="350"/>
      <c r="Z106" s="373"/>
      <c r="AA106" s="10"/>
      <c r="AB106" s="10"/>
    </row>
    <row r="107" spans="2:28">
      <c r="B107" s="60">
        <v>1</v>
      </c>
      <c r="C107" s="60" t="s">
        <v>117</v>
      </c>
      <c r="D107" s="60" t="s">
        <v>117</v>
      </c>
      <c r="E107" s="60" t="s">
        <v>314</v>
      </c>
      <c r="F107" s="60">
        <v>126</v>
      </c>
      <c r="H107" s="219"/>
      <c r="I107" s="223"/>
      <c r="J107" s="220"/>
      <c r="K107" s="357"/>
      <c r="L107" s="274"/>
      <c r="M107" s="51"/>
      <c r="N107" s="53"/>
      <c r="O107" s="53"/>
      <c r="P107" s="373"/>
      <c r="Q107" s="52"/>
      <c r="R107" s="216"/>
      <c r="S107" s="58"/>
      <c r="T107" s="350"/>
      <c r="U107" s="213" t="s">
        <v>1062</v>
      </c>
      <c r="V107" s="350"/>
      <c r="W107" s="350"/>
      <c r="X107" s="350"/>
      <c r="Y107" s="350"/>
      <c r="Z107" s="373"/>
      <c r="AA107" s="10"/>
      <c r="AB107" s="10"/>
    </row>
    <row r="108" spans="2:28">
      <c r="B108" s="60">
        <v>1</v>
      </c>
      <c r="C108" s="60" t="s">
        <v>117</v>
      </c>
      <c r="D108" s="60" t="s">
        <v>117</v>
      </c>
      <c r="E108" s="60" t="s">
        <v>315</v>
      </c>
      <c r="F108" s="60">
        <v>127</v>
      </c>
      <c r="H108" s="212"/>
      <c r="I108" s="212"/>
      <c r="J108" s="212"/>
      <c r="K108" s="357"/>
      <c r="L108" s="274"/>
      <c r="M108" s="51"/>
      <c r="N108" s="53"/>
      <c r="O108" s="53"/>
      <c r="P108" s="373"/>
      <c r="Q108" s="52"/>
      <c r="R108" s="216"/>
      <c r="S108" s="58"/>
      <c r="T108" s="350"/>
      <c r="U108" s="213"/>
      <c r="V108" s="350"/>
      <c r="W108" s="350"/>
      <c r="X108" s="350"/>
      <c r="Y108" s="350"/>
      <c r="Z108" s="373"/>
      <c r="AA108" s="10"/>
      <c r="AB108" s="10"/>
    </row>
    <row r="109" spans="2:28">
      <c r="B109" s="60">
        <v>1</v>
      </c>
      <c r="C109" s="60" t="s">
        <v>117</v>
      </c>
      <c r="D109" s="60" t="s">
        <v>117</v>
      </c>
      <c r="E109" s="60" t="s">
        <v>316</v>
      </c>
      <c r="F109" s="60">
        <v>128</v>
      </c>
      <c r="H109" s="212"/>
      <c r="I109" s="212"/>
      <c r="J109" s="212" t="s">
        <v>17</v>
      </c>
      <c r="K109" s="357"/>
      <c r="L109" s="274"/>
      <c r="M109" s="51"/>
      <c r="N109" s="53"/>
      <c r="O109" s="53"/>
      <c r="P109" s="373"/>
      <c r="Q109" s="52"/>
      <c r="R109" s="216"/>
      <c r="S109" s="58"/>
      <c r="T109" s="350"/>
      <c r="U109" s="213"/>
      <c r="V109" s="350"/>
      <c r="W109" s="350"/>
      <c r="X109" s="350"/>
      <c r="Y109" s="350"/>
      <c r="Z109" s="373"/>
      <c r="AA109" s="10"/>
      <c r="AB109" s="10"/>
    </row>
    <row r="110" spans="2:28">
      <c r="B110" s="60">
        <v>1</v>
      </c>
      <c r="C110" s="60" t="s">
        <v>117</v>
      </c>
      <c r="D110" s="60" t="s">
        <v>117</v>
      </c>
      <c r="E110" s="60" t="s">
        <v>317</v>
      </c>
      <c r="F110" s="60">
        <v>129</v>
      </c>
      <c r="H110" s="219" t="s">
        <v>55</v>
      </c>
      <c r="I110" s="223" t="s">
        <v>1033</v>
      </c>
      <c r="J110" s="220">
        <f>COUNTIF($AL$11:$AM$31,I110)</f>
        <v>0</v>
      </c>
      <c r="K110" s="357"/>
      <c r="L110" s="274"/>
      <c r="M110" s="51"/>
      <c r="N110" s="216"/>
      <c r="O110" s="216"/>
      <c r="P110" s="373"/>
      <c r="Q110" s="231"/>
      <c r="R110" s="216"/>
      <c r="S110" s="58"/>
      <c r="T110" s="350"/>
      <c r="U110" s="350"/>
      <c r="V110" s="350"/>
      <c r="W110" s="350"/>
      <c r="X110" s="350"/>
      <c r="Y110" s="350"/>
      <c r="Z110" s="373"/>
      <c r="AA110" s="10"/>
      <c r="AB110" s="10"/>
    </row>
    <row r="111" spans="2:28">
      <c r="B111" s="60">
        <v>1</v>
      </c>
      <c r="C111" s="60" t="s">
        <v>117</v>
      </c>
      <c r="D111" s="60" t="s">
        <v>117</v>
      </c>
      <c r="E111" s="60" t="s">
        <v>318</v>
      </c>
      <c r="F111" s="60">
        <v>130</v>
      </c>
      <c r="H111" s="219"/>
      <c r="I111" s="223" t="s">
        <v>1044</v>
      </c>
      <c r="J111" s="220">
        <f>COUNTIF($AL$34:$AM$54,I111)</f>
        <v>0</v>
      </c>
      <c r="K111" s="357"/>
      <c r="L111" s="274"/>
      <c r="M111" s="51"/>
      <c r="N111" s="216"/>
      <c r="O111" s="216"/>
      <c r="P111" s="373"/>
      <c r="Q111" s="216"/>
      <c r="R111" s="216"/>
      <c r="S111" s="58"/>
      <c r="T111" s="350"/>
      <c r="U111" s="350"/>
      <c r="V111" s="350"/>
      <c r="W111" s="350"/>
      <c r="X111" s="350"/>
      <c r="Y111" s="350"/>
      <c r="Z111" s="373"/>
      <c r="AA111" s="10"/>
      <c r="AB111" s="10"/>
    </row>
    <row r="112" spans="2:28">
      <c r="B112" s="60">
        <v>1</v>
      </c>
      <c r="C112" s="60" t="s">
        <v>117</v>
      </c>
      <c r="D112" s="60" t="s">
        <v>117</v>
      </c>
      <c r="E112" s="60" t="s">
        <v>319</v>
      </c>
      <c r="F112" s="60">
        <v>131</v>
      </c>
      <c r="H112" s="216"/>
      <c r="I112" s="216"/>
      <c r="J112" s="216"/>
      <c r="K112" s="357"/>
      <c r="L112" s="350"/>
      <c r="M112" s="216"/>
      <c r="N112" s="216"/>
      <c r="O112" s="216"/>
      <c r="P112" s="373"/>
      <c r="Q112" s="216"/>
      <c r="R112" s="216"/>
      <c r="S112" s="58"/>
      <c r="T112" s="350"/>
      <c r="U112" s="350"/>
      <c r="V112" s="350"/>
      <c r="W112" s="350"/>
      <c r="X112" s="350"/>
      <c r="Y112" s="350"/>
      <c r="Z112" s="373"/>
      <c r="AA112" s="10"/>
      <c r="AB112" s="10"/>
    </row>
    <row r="113" spans="2:26">
      <c r="B113" s="60">
        <v>1</v>
      </c>
      <c r="C113" s="60" t="s">
        <v>117</v>
      </c>
      <c r="D113" s="60" t="s">
        <v>117</v>
      </c>
      <c r="E113" s="60" t="s">
        <v>320</v>
      </c>
      <c r="F113" s="60">
        <v>132</v>
      </c>
      <c r="S113" s="58"/>
      <c r="Y113" s="10"/>
      <c r="Z113" s="391"/>
    </row>
    <row r="114" spans="2:26">
      <c r="B114" s="60">
        <v>1</v>
      </c>
      <c r="C114" s="60" t="s">
        <v>117</v>
      </c>
      <c r="D114" s="60" t="s">
        <v>117</v>
      </c>
      <c r="E114" s="60" t="s">
        <v>321</v>
      </c>
      <c r="F114" s="60">
        <v>133</v>
      </c>
      <c r="S114" s="58"/>
    </row>
    <row r="115" spans="2:26">
      <c r="B115" s="60">
        <v>1</v>
      </c>
      <c r="C115" s="60" t="s">
        <v>117</v>
      </c>
      <c r="D115" s="60" t="s">
        <v>117</v>
      </c>
      <c r="E115" s="60" t="s">
        <v>322</v>
      </c>
      <c r="F115" s="60">
        <v>134</v>
      </c>
      <c r="S115" s="58"/>
    </row>
    <row r="116" spans="2:26">
      <c r="B116" s="60">
        <v>1</v>
      </c>
      <c r="C116" s="60" t="s">
        <v>117</v>
      </c>
      <c r="D116" s="60" t="s">
        <v>117</v>
      </c>
      <c r="E116" s="60" t="s">
        <v>323</v>
      </c>
      <c r="F116" s="60">
        <v>135</v>
      </c>
    </row>
    <row r="117" spans="2:26">
      <c r="B117" s="60">
        <v>1</v>
      </c>
      <c r="C117" s="60" t="s">
        <v>117</v>
      </c>
      <c r="D117" s="60" t="s">
        <v>117</v>
      </c>
      <c r="E117" s="60" t="s">
        <v>324</v>
      </c>
      <c r="F117" s="60">
        <v>136</v>
      </c>
    </row>
    <row r="118" spans="2:26">
      <c r="B118" s="60">
        <v>1</v>
      </c>
      <c r="C118" s="60" t="s">
        <v>117</v>
      </c>
      <c r="D118" s="60" t="s">
        <v>117</v>
      </c>
      <c r="E118" s="60" t="s">
        <v>325</v>
      </c>
      <c r="F118" s="60">
        <v>137</v>
      </c>
    </row>
    <row r="119" spans="2:26">
      <c r="B119" s="60">
        <v>1</v>
      </c>
      <c r="C119" s="60" t="s">
        <v>117</v>
      </c>
      <c r="D119" s="60" t="s">
        <v>117</v>
      </c>
      <c r="E119" s="60" t="s">
        <v>326</v>
      </c>
      <c r="F119" s="60">
        <v>138</v>
      </c>
    </row>
    <row r="120" spans="2:26">
      <c r="B120" s="60">
        <v>1</v>
      </c>
      <c r="C120" s="60" t="s">
        <v>117</v>
      </c>
      <c r="D120" s="60" t="s">
        <v>117</v>
      </c>
      <c r="E120" s="60" t="s">
        <v>327</v>
      </c>
      <c r="F120" s="60">
        <v>139</v>
      </c>
    </row>
    <row r="121" spans="2:26">
      <c r="B121" s="60">
        <v>1</v>
      </c>
      <c r="C121" s="60" t="s">
        <v>117</v>
      </c>
      <c r="D121" s="60" t="s">
        <v>117</v>
      </c>
      <c r="E121" s="60" t="s">
        <v>328</v>
      </c>
      <c r="F121" s="60">
        <v>140</v>
      </c>
    </row>
    <row r="122" spans="2:26">
      <c r="B122" s="60">
        <v>1</v>
      </c>
      <c r="C122" s="60" t="s">
        <v>117</v>
      </c>
      <c r="D122" s="60" t="s">
        <v>117</v>
      </c>
      <c r="E122" s="60" t="s">
        <v>329</v>
      </c>
      <c r="F122" s="60">
        <v>141</v>
      </c>
    </row>
    <row r="123" spans="2:26">
      <c r="B123" s="60">
        <v>1</v>
      </c>
      <c r="C123" s="60" t="s">
        <v>117</v>
      </c>
      <c r="D123" s="60" t="s">
        <v>117</v>
      </c>
      <c r="E123" s="60" t="s">
        <v>330</v>
      </c>
      <c r="F123" s="60">
        <v>142</v>
      </c>
    </row>
    <row r="124" spans="2:26">
      <c r="B124" s="60">
        <v>1</v>
      </c>
      <c r="C124" s="60" t="s">
        <v>117</v>
      </c>
      <c r="D124" s="60" t="s">
        <v>117</v>
      </c>
      <c r="E124" s="60" t="s">
        <v>331</v>
      </c>
      <c r="F124" s="60">
        <v>143</v>
      </c>
    </row>
    <row r="125" spans="2:26">
      <c r="B125" s="60">
        <v>1</v>
      </c>
      <c r="C125" s="60" t="s">
        <v>117</v>
      </c>
      <c r="D125" s="60" t="s">
        <v>117</v>
      </c>
      <c r="E125" s="60" t="s">
        <v>332</v>
      </c>
      <c r="F125" s="60">
        <v>144</v>
      </c>
    </row>
    <row r="126" spans="2:26">
      <c r="B126" s="60">
        <v>1</v>
      </c>
      <c r="C126" s="60" t="s">
        <v>117</v>
      </c>
      <c r="D126" s="60" t="s">
        <v>117</v>
      </c>
      <c r="E126" s="60" t="s">
        <v>333</v>
      </c>
      <c r="F126" s="60">
        <v>145</v>
      </c>
    </row>
    <row r="127" spans="2:26">
      <c r="B127" s="60">
        <v>1</v>
      </c>
      <c r="C127" s="60" t="s">
        <v>117</v>
      </c>
      <c r="D127" s="60" t="s">
        <v>117</v>
      </c>
      <c r="E127" s="60" t="s">
        <v>334</v>
      </c>
      <c r="F127" s="60">
        <v>146</v>
      </c>
    </row>
    <row r="128" spans="2:26">
      <c r="B128" s="60">
        <v>1</v>
      </c>
      <c r="C128" s="60" t="s">
        <v>117</v>
      </c>
      <c r="D128" s="60" t="s">
        <v>117</v>
      </c>
      <c r="E128" s="60" t="s">
        <v>335</v>
      </c>
      <c r="F128" s="60">
        <v>147</v>
      </c>
    </row>
    <row r="129" spans="2:6">
      <c r="B129" s="60">
        <v>1</v>
      </c>
      <c r="C129" s="60" t="s">
        <v>117</v>
      </c>
      <c r="D129" s="60" t="s">
        <v>117</v>
      </c>
      <c r="E129" s="60" t="s">
        <v>336</v>
      </c>
      <c r="F129" s="60">
        <v>148</v>
      </c>
    </row>
    <row r="130" spans="2:6">
      <c r="B130" s="60">
        <v>1</v>
      </c>
      <c r="C130" s="60" t="s">
        <v>117</v>
      </c>
      <c r="D130" s="60" t="s">
        <v>117</v>
      </c>
      <c r="E130" s="60" t="s">
        <v>337</v>
      </c>
      <c r="F130" s="60">
        <v>149</v>
      </c>
    </row>
    <row r="131" spans="2:6">
      <c r="B131" s="61">
        <v>1</v>
      </c>
      <c r="C131" s="61" t="s">
        <v>117</v>
      </c>
      <c r="D131" s="61" t="s">
        <v>117</v>
      </c>
      <c r="E131" s="61" t="s">
        <v>338</v>
      </c>
      <c r="F131" s="60">
        <v>150</v>
      </c>
    </row>
    <row r="132" spans="2:6">
      <c r="B132" s="61">
        <v>1</v>
      </c>
      <c r="C132" s="61" t="s">
        <v>117</v>
      </c>
      <c r="D132" s="61" t="s">
        <v>117</v>
      </c>
      <c r="E132" s="61" t="s">
        <v>339</v>
      </c>
      <c r="F132" s="60">
        <v>151</v>
      </c>
    </row>
    <row r="133" spans="2:6">
      <c r="B133" s="61">
        <v>1</v>
      </c>
      <c r="C133" s="61" t="s">
        <v>117</v>
      </c>
      <c r="D133" s="61" t="s">
        <v>117</v>
      </c>
      <c r="E133" s="61" t="s">
        <v>340</v>
      </c>
      <c r="F133" s="60">
        <v>152</v>
      </c>
    </row>
    <row r="134" spans="2:6">
      <c r="B134" s="61">
        <v>1</v>
      </c>
      <c r="C134" s="61" t="s">
        <v>117</v>
      </c>
      <c r="D134" s="61" t="s">
        <v>117</v>
      </c>
      <c r="E134" s="61" t="s">
        <v>341</v>
      </c>
      <c r="F134" s="60">
        <v>153</v>
      </c>
    </row>
    <row r="135" spans="2:6">
      <c r="B135" s="62">
        <v>1</v>
      </c>
      <c r="C135" s="62" t="s">
        <v>117</v>
      </c>
      <c r="D135" s="62" t="s">
        <v>117</v>
      </c>
      <c r="E135" s="62" t="s">
        <v>342</v>
      </c>
      <c r="F135" s="60">
        <v>154</v>
      </c>
    </row>
    <row r="136" spans="2:6">
      <c r="B136" s="60">
        <v>1</v>
      </c>
      <c r="C136" s="60" t="s">
        <v>117</v>
      </c>
      <c r="D136" s="60" t="s">
        <v>117</v>
      </c>
      <c r="E136" s="60" t="s">
        <v>343</v>
      </c>
      <c r="F136" s="60">
        <v>155</v>
      </c>
    </row>
    <row r="137" spans="2:6">
      <c r="B137" s="60">
        <v>1</v>
      </c>
      <c r="C137" s="60" t="s">
        <v>117</v>
      </c>
      <c r="D137" s="60" t="s">
        <v>117</v>
      </c>
      <c r="E137" s="60" t="s">
        <v>344</v>
      </c>
      <c r="F137" s="60">
        <v>156</v>
      </c>
    </row>
    <row r="138" spans="2:6">
      <c r="B138" s="60">
        <v>1</v>
      </c>
      <c r="C138" s="60" t="s">
        <v>117</v>
      </c>
      <c r="D138" s="60" t="s">
        <v>117</v>
      </c>
      <c r="E138" s="60" t="s">
        <v>345</v>
      </c>
      <c r="F138" s="60">
        <v>157</v>
      </c>
    </row>
    <row r="139" spans="2:6">
      <c r="B139" s="60">
        <v>1</v>
      </c>
      <c r="C139" s="60" t="s">
        <v>117</v>
      </c>
      <c r="D139" s="60" t="s">
        <v>117</v>
      </c>
      <c r="E139" s="60" t="s">
        <v>346</v>
      </c>
      <c r="F139" s="60">
        <v>158</v>
      </c>
    </row>
    <row r="140" spans="2:6">
      <c r="B140" s="60">
        <v>1</v>
      </c>
      <c r="C140" s="60" t="s">
        <v>117</v>
      </c>
      <c r="D140" s="60" t="s">
        <v>117</v>
      </c>
      <c r="E140" s="60" t="s">
        <v>347</v>
      </c>
      <c r="F140" s="60">
        <v>159</v>
      </c>
    </row>
    <row r="141" spans="2:6">
      <c r="B141" s="60">
        <v>1</v>
      </c>
      <c r="C141" s="60" t="s">
        <v>117</v>
      </c>
      <c r="D141" s="60" t="s">
        <v>117</v>
      </c>
      <c r="E141" s="60" t="s">
        <v>348</v>
      </c>
      <c r="F141" s="60">
        <v>160</v>
      </c>
    </row>
    <row r="142" spans="2:6">
      <c r="B142" s="56">
        <v>1</v>
      </c>
      <c r="C142" s="56" t="s">
        <v>117</v>
      </c>
      <c r="D142" s="56" t="s">
        <v>117</v>
      </c>
      <c r="E142" s="56" t="s">
        <v>349</v>
      </c>
      <c r="F142" s="56">
        <v>161</v>
      </c>
    </row>
    <row r="143" spans="2:6">
      <c r="B143" s="56">
        <v>1</v>
      </c>
      <c r="C143" s="56" t="s">
        <v>117</v>
      </c>
      <c r="D143" s="56" t="s">
        <v>117</v>
      </c>
      <c r="E143" s="56" t="s">
        <v>350</v>
      </c>
      <c r="F143" s="56">
        <v>162</v>
      </c>
    </row>
    <row r="144" spans="2:6">
      <c r="B144" s="56">
        <v>1</v>
      </c>
      <c r="C144" s="56" t="s">
        <v>117</v>
      </c>
      <c r="D144" s="56" t="s">
        <v>117</v>
      </c>
      <c r="E144" s="56" t="s">
        <v>351</v>
      </c>
      <c r="F144" s="56">
        <v>163</v>
      </c>
    </row>
    <row r="145" spans="2:6">
      <c r="B145" s="56">
        <v>1</v>
      </c>
      <c r="C145" s="56" t="s">
        <v>117</v>
      </c>
      <c r="D145" s="56" t="s">
        <v>117</v>
      </c>
      <c r="E145" s="56" t="s">
        <v>352</v>
      </c>
      <c r="F145" s="56">
        <v>164</v>
      </c>
    </row>
    <row r="146" spans="2:6">
      <c r="B146" s="56">
        <v>1</v>
      </c>
      <c r="C146" s="56" t="s">
        <v>117</v>
      </c>
      <c r="D146" s="56" t="s">
        <v>117</v>
      </c>
      <c r="E146" s="56" t="s">
        <v>353</v>
      </c>
      <c r="F146" s="56">
        <v>165</v>
      </c>
    </row>
    <row r="147" spans="2:6">
      <c r="B147" s="56">
        <v>1</v>
      </c>
      <c r="C147" s="56" t="s">
        <v>117</v>
      </c>
      <c r="D147" s="56" t="s">
        <v>117</v>
      </c>
      <c r="E147" s="56" t="s">
        <v>354</v>
      </c>
      <c r="F147" s="56">
        <v>166</v>
      </c>
    </row>
    <row r="148" spans="2:6">
      <c r="B148" s="56">
        <v>1</v>
      </c>
      <c r="C148" s="56" t="s">
        <v>117</v>
      </c>
      <c r="D148" s="56" t="s">
        <v>117</v>
      </c>
      <c r="E148" s="56" t="s">
        <v>355</v>
      </c>
      <c r="F148" s="56">
        <v>167</v>
      </c>
    </row>
    <row r="149" spans="2:6">
      <c r="B149" s="56">
        <v>1</v>
      </c>
      <c r="C149" s="56" t="s">
        <v>117</v>
      </c>
      <c r="D149" s="56" t="s">
        <v>117</v>
      </c>
      <c r="E149" s="56" t="s">
        <v>356</v>
      </c>
      <c r="F149" s="56">
        <v>168</v>
      </c>
    </row>
    <row r="150" spans="2:6">
      <c r="B150" s="56">
        <v>1</v>
      </c>
      <c r="C150" s="56" t="s">
        <v>117</v>
      </c>
      <c r="D150" s="56" t="s">
        <v>117</v>
      </c>
      <c r="E150" s="56" t="s">
        <v>357</v>
      </c>
      <c r="F150" s="56">
        <v>169</v>
      </c>
    </row>
    <row r="151" spans="2:6">
      <c r="B151" s="56">
        <v>1</v>
      </c>
      <c r="C151" s="56" t="s">
        <v>117</v>
      </c>
      <c r="D151" s="56" t="s">
        <v>117</v>
      </c>
      <c r="E151" s="56" t="s">
        <v>358</v>
      </c>
      <c r="F151" s="56">
        <v>170</v>
      </c>
    </row>
    <row r="152" spans="2:6">
      <c r="B152" s="56">
        <v>1</v>
      </c>
      <c r="C152" s="56" t="s">
        <v>117</v>
      </c>
      <c r="D152" s="56" t="s">
        <v>117</v>
      </c>
      <c r="E152" s="56" t="s">
        <v>359</v>
      </c>
      <c r="F152" s="56">
        <v>171</v>
      </c>
    </row>
    <row r="153" spans="2:6">
      <c r="B153" s="56">
        <v>1</v>
      </c>
      <c r="C153" s="56" t="s">
        <v>117</v>
      </c>
      <c r="D153" s="56" t="s">
        <v>117</v>
      </c>
      <c r="E153" s="56" t="s">
        <v>360</v>
      </c>
      <c r="F153" s="56">
        <v>172</v>
      </c>
    </row>
    <row r="154" spans="2:6">
      <c r="B154" s="56">
        <v>1</v>
      </c>
      <c r="C154" s="56" t="s">
        <v>117</v>
      </c>
      <c r="D154" s="56" t="s">
        <v>117</v>
      </c>
      <c r="E154" s="56" t="s">
        <v>361</v>
      </c>
      <c r="F154" s="56">
        <v>173</v>
      </c>
    </row>
    <row r="155" spans="2:6">
      <c r="B155" s="56">
        <v>1</v>
      </c>
      <c r="C155" s="56" t="s">
        <v>117</v>
      </c>
      <c r="D155" s="56" t="s">
        <v>117</v>
      </c>
      <c r="E155" s="56" t="s">
        <v>362</v>
      </c>
      <c r="F155" s="56">
        <v>174</v>
      </c>
    </row>
    <row r="156" spans="2:6">
      <c r="B156" s="56">
        <v>1</v>
      </c>
      <c r="C156" s="56" t="s">
        <v>117</v>
      </c>
      <c r="D156" s="56" t="s">
        <v>117</v>
      </c>
      <c r="E156" s="56" t="s">
        <v>363</v>
      </c>
      <c r="F156" s="56">
        <v>175</v>
      </c>
    </row>
    <row r="157" spans="2:6">
      <c r="B157" s="56">
        <v>1</v>
      </c>
      <c r="C157" s="56" t="s">
        <v>117</v>
      </c>
      <c r="D157" s="56" t="s">
        <v>117</v>
      </c>
      <c r="E157" s="56" t="s">
        <v>364</v>
      </c>
      <c r="F157" s="56">
        <v>176</v>
      </c>
    </row>
    <row r="158" spans="2:6">
      <c r="B158" s="56">
        <v>1</v>
      </c>
      <c r="C158" s="56" t="s">
        <v>117</v>
      </c>
      <c r="D158" s="56" t="s">
        <v>117</v>
      </c>
      <c r="E158" s="56" t="s">
        <v>365</v>
      </c>
      <c r="F158" s="56">
        <v>177</v>
      </c>
    </row>
    <row r="159" spans="2:6">
      <c r="B159" s="56">
        <v>1</v>
      </c>
      <c r="C159" s="56" t="s">
        <v>117</v>
      </c>
      <c r="D159" s="56" t="s">
        <v>117</v>
      </c>
      <c r="E159" s="56" t="s">
        <v>366</v>
      </c>
      <c r="F159" s="56">
        <v>178</v>
      </c>
    </row>
    <row r="160" spans="2:6">
      <c r="B160" s="56">
        <v>1</v>
      </c>
      <c r="C160" s="56" t="s">
        <v>117</v>
      </c>
      <c r="D160" s="56" t="s">
        <v>117</v>
      </c>
      <c r="E160" s="56" t="s">
        <v>367</v>
      </c>
      <c r="F160" s="56">
        <v>179</v>
      </c>
    </row>
    <row r="161" spans="2:6">
      <c r="B161" s="56">
        <v>1</v>
      </c>
      <c r="C161" s="56" t="s">
        <v>117</v>
      </c>
      <c r="D161" s="56" t="s">
        <v>117</v>
      </c>
      <c r="E161" s="56" t="s">
        <v>368</v>
      </c>
      <c r="F161" s="56">
        <v>180</v>
      </c>
    </row>
    <row r="162" spans="2:6">
      <c r="B162" s="56">
        <v>1</v>
      </c>
      <c r="C162" s="56" t="s">
        <v>117</v>
      </c>
      <c r="D162" s="56" t="s">
        <v>117</v>
      </c>
      <c r="E162" s="56" t="s">
        <v>369</v>
      </c>
      <c r="F162" s="56">
        <v>181</v>
      </c>
    </row>
    <row r="163" spans="2:6">
      <c r="B163" s="56">
        <v>1</v>
      </c>
      <c r="C163" s="56" t="s">
        <v>117</v>
      </c>
      <c r="D163" s="56" t="s">
        <v>117</v>
      </c>
      <c r="E163" s="56" t="s">
        <v>370</v>
      </c>
      <c r="F163" s="56">
        <v>182</v>
      </c>
    </row>
    <row r="164" spans="2:6">
      <c r="B164" s="56">
        <v>1</v>
      </c>
      <c r="C164" s="56" t="s">
        <v>117</v>
      </c>
      <c r="D164" s="56" t="s">
        <v>117</v>
      </c>
      <c r="E164" s="56" t="s">
        <v>371</v>
      </c>
      <c r="F164" s="56">
        <v>183</v>
      </c>
    </row>
    <row r="165" spans="2:6">
      <c r="B165" s="56">
        <v>1</v>
      </c>
      <c r="C165" s="56" t="s">
        <v>117</v>
      </c>
      <c r="D165" s="56" t="s">
        <v>117</v>
      </c>
      <c r="E165" s="56" t="s">
        <v>372</v>
      </c>
      <c r="F165" s="56">
        <v>184</v>
      </c>
    </row>
    <row r="166" spans="2:6">
      <c r="B166" s="56">
        <v>1</v>
      </c>
      <c r="C166" s="56" t="s">
        <v>117</v>
      </c>
      <c r="D166" s="56" t="s">
        <v>117</v>
      </c>
      <c r="E166" s="56" t="s">
        <v>373</v>
      </c>
      <c r="F166" s="56">
        <v>185</v>
      </c>
    </row>
    <row r="167" spans="2:6">
      <c r="B167" s="56">
        <v>1</v>
      </c>
      <c r="C167" s="56" t="s">
        <v>117</v>
      </c>
      <c r="D167" s="56" t="s">
        <v>117</v>
      </c>
      <c r="E167" s="56" t="s">
        <v>374</v>
      </c>
      <c r="F167" s="56">
        <v>186</v>
      </c>
    </row>
    <row r="168" spans="2:6">
      <c r="B168" s="56">
        <v>1</v>
      </c>
      <c r="C168" s="56" t="s">
        <v>117</v>
      </c>
      <c r="D168" s="56" t="s">
        <v>117</v>
      </c>
      <c r="E168" s="56" t="s">
        <v>375</v>
      </c>
      <c r="F168" s="56">
        <v>187</v>
      </c>
    </row>
    <row r="169" spans="2:6">
      <c r="B169" s="56">
        <v>1</v>
      </c>
      <c r="C169" s="56" t="s">
        <v>117</v>
      </c>
      <c r="D169" s="56" t="s">
        <v>117</v>
      </c>
      <c r="E169" s="56" t="s">
        <v>376</v>
      </c>
      <c r="F169" s="56">
        <v>188</v>
      </c>
    </row>
    <row r="170" spans="2:6">
      <c r="B170" s="56">
        <v>1</v>
      </c>
      <c r="C170" s="56" t="s">
        <v>117</v>
      </c>
      <c r="D170" s="56" t="s">
        <v>117</v>
      </c>
      <c r="E170" s="56" t="s">
        <v>377</v>
      </c>
      <c r="F170" s="56">
        <v>189</v>
      </c>
    </row>
    <row r="171" spans="2:6">
      <c r="B171" s="56">
        <v>1</v>
      </c>
      <c r="C171" s="56" t="s">
        <v>117</v>
      </c>
      <c r="D171" s="56" t="s">
        <v>117</v>
      </c>
      <c r="E171" s="56" t="s">
        <v>378</v>
      </c>
      <c r="F171" s="56">
        <v>190</v>
      </c>
    </row>
    <row r="172" spans="2:6">
      <c r="B172" s="56">
        <v>1</v>
      </c>
      <c r="C172" s="56" t="s">
        <v>117</v>
      </c>
      <c r="D172" s="56" t="s">
        <v>117</v>
      </c>
      <c r="E172" s="56" t="s">
        <v>379</v>
      </c>
      <c r="F172" s="56">
        <v>191</v>
      </c>
    </row>
    <row r="173" spans="2:6">
      <c r="B173" s="56">
        <v>1</v>
      </c>
      <c r="C173" s="56" t="s">
        <v>117</v>
      </c>
      <c r="D173" s="56" t="s">
        <v>117</v>
      </c>
      <c r="E173" s="56" t="s">
        <v>380</v>
      </c>
      <c r="F173" s="56">
        <v>192</v>
      </c>
    </row>
    <row r="174" spans="2:6">
      <c r="B174" s="56">
        <v>1</v>
      </c>
      <c r="C174" s="56" t="s">
        <v>117</v>
      </c>
      <c r="D174" s="56" t="s">
        <v>117</v>
      </c>
      <c r="E174" s="56" t="s">
        <v>381</v>
      </c>
      <c r="F174" s="56">
        <v>193</v>
      </c>
    </row>
    <row r="175" spans="2:6">
      <c r="B175" s="56">
        <v>1</v>
      </c>
      <c r="C175" s="56" t="s">
        <v>117</v>
      </c>
      <c r="D175" s="56" t="s">
        <v>117</v>
      </c>
      <c r="E175" s="56" t="s">
        <v>382</v>
      </c>
      <c r="F175" s="56">
        <v>194</v>
      </c>
    </row>
    <row r="176" spans="2:6">
      <c r="B176" s="56">
        <v>1</v>
      </c>
      <c r="C176" s="56" t="s">
        <v>117</v>
      </c>
      <c r="D176" s="56" t="s">
        <v>117</v>
      </c>
      <c r="E176" s="56" t="s">
        <v>383</v>
      </c>
      <c r="F176" s="56">
        <v>195</v>
      </c>
    </row>
    <row r="177" spans="2:6">
      <c r="B177" s="56">
        <v>1</v>
      </c>
      <c r="C177" s="56" t="s">
        <v>117</v>
      </c>
      <c r="D177" s="56" t="s">
        <v>117</v>
      </c>
      <c r="E177" s="56" t="s">
        <v>384</v>
      </c>
      <c r="F177" s="56">
        <v>196</v>
      </c>
    </row>
    <row r="178" spans="2:6">
      <c r="B178" s="56">
        <v>1</v>
      </c>
      <c r="C178" s="56" t="s">
        <v>117</v>
      </c>
      <c r="D178" s="56" t="s">
        <v>117</v>
      </c>
      <c r="E178" s="56" t="s">
        <v>385</v>
      </c>
      <c r="F178" s="56">
        <v>197</v>
      </c>
    </row>
    <row r="179" spans="2:6">
      <c r="B179" s="56">
        <v>1</v>
      </c>
      <c r="C179" s="56" t="s">
        <v>117</v>
      </c>
      <c r="D179" s="56" t="s">
        <v>117</v>
      </c>
      <c r="E179" s="56" t="s">
        <v>386</v>
      </c>
      <c r="F179" s="56">
        <v>198</v>
      </c>
    </row>
    <row r="180" spans="2:6">
      <c r="B180" s="56">
        <v>1</v>
      </c>
      <c r="C180" s="56" t="s">
        <v>117</v>
      </c>
      <c r="D180" s="56" t="s">
        <v>117</v>
      </c>
      <c r="E180" s="56" t="s">
        <v>387</v>
      </c>
      <c r="F180" s="56">
        <v>199</v>
      </c>
    </row>
    <row r="181" spans="2:6">
      <c r="B181" s="56">
        <v>1</v>
      </c>
      <c r="C181" s="56" t="s">
        <v>117</v>
      </c>
      <c r="D181" s="56" t="s">
        <v>117</v>
      </c>
      <c r="E181" s="56" t="s">
        <v>388</v>
      </c>
      <c r="F181" s="56">
        <v>200</v>
      </c>
    </row>
    <row r="182" spans="2:6">
      <c r="B182" s="56">
        <v>1</v>
      </c>
      <c r="C182" s="56" t="s">
        <v>117</v>
      </c>
      <c r="D182" s="56" t="s">
        <v>117</v>
      </c>
      <c r="E182" s="56" t="s">
        <v>389</v>
      </c>
      <c r="F182" s="56">
        <v>201</v>
      </c>
    </row>
    <row r="183" spans="2:6">
      <c r="B183" s="56">
        <v>1</v>
      </c>
      <c r="C183" s="56" t="s">
        <v>117</v>
      </c>
      <c r="D183" s="56" t="s">
        <v>117</v>
      </c>
      <c r="E183" s="56" t="s">
        <v>390</v>
      </c>
      <c r="F183" s="56">
        <v>202</v>
      </c>
    </row>
    <row r="184" spans="2:6">
      <c r="B184" s="56">
        <v>1</v>
      </c>
      <c r="C184" s="56" t="s">
        <v>117</v>
      </c>
      <c r="D184" s="56" t="s">
        <v>117</v>
      </c>
      <c r="E184" s="56" t="s">
        <v>391</v>
      </c>
      <c r="F184" s="56">
        <v>203</v>
      </c>
    </row>
    <row r="185" spans="2:6">
      <c r="B185" s="56">
        <v>1</v>
      </c>
      <c r="C185" s="56" t="s">
        <v>117</v>
      </c>
      <c r="D185" s="56" t="s">
        <v>117</v>
      </c>
      <c r="E185" s="56" t="s">
        <v>392</v>
      </c>
      <c r="F185" s="56">
        <v>204</v>
      </c>
    </row>
    <row r="186" spans="2:6">
      <c r="B186" s="56">
        <v>1</v>
      </c>
      <c r="C186" s="56" t="s">
        <v>117</v>
      </c>
      <c r="D186" s="56" t="s">
        <v>117</v>
      </c>
      <c r="E186" s="56" t="s">
        <v>393</v>
      </c>
      <c r="F186" s="56">
        <v>205</v>
      </c>
    </row>
    <row r="187" spans="2:6">
      <c r="B187" s="56">
        <v>1</v>
      </c>
      <c r="C187" s="56" t="s">
        <v>117</v>
      </c>
      <c r="D187" s="56" t="s">
        <v>117</v>
      </c>
      <c r="E187" s="56" t="s">
        <v>394</v>
      </c>
      <c r="F187" s="56">
        <v>206</v>
      </c>
    </row>
    <row r="188" spans="2:6">
      <c r="B188" s="56">
        <v>1</v>
      </c>
      <c r="C188" s="56" t="s">
        <v>117</v>
      </c>
      <c r="D188" s="56" t="s">
        <v>117</v>
      </c>
      <c r="E188" s="56" t="s">
        <v>395</v>
      </c>
      <c r="F188" s="56">
        <v>207</v>
      </c>
    </row>
    <row r="189" spans="2:6">
      <c r="B189" s="56">
        <v>1</v>
      </c>
      <c r="C189" s="56" t="s">
        <v>117</v>
      </c>
      <c r="D189" s="56" t="s">
        <v>117</v>
      </c>
      <c r="E189" s="56" t="s">
        <v>1189</v>
      </c>
      <c r="F189" s="56">
        <v>208</v>
      </c>
    </row>
    <row r="190" spans="2:6">
      <c r="B190" s="56">
        <v>1</v>
      </c>
      <c r="C190" s="56" t="s">
        <v>117</v>
      </c>
      <c r="D190" s="56" t="s">
        <v>117</v>
      </c>
      <c r="E190" s="56" t="s">
        <v>397</v>
      </c>
      <c r="F190" s="56">
        <v>209</v>
      </c>
    </row>
    <row r="191" spans="2:6">
      <c r="B191" s="56">
        <v>1</v>
      </c>
      <c r="C191" s="56" t="s">
        <v>117</v>
      </c>
      <c r="D191" s="56" t="s">
        <v>117</v>
      </c>
      <c r="E191" s="56" t="s">
        <v>398</v>
      </c>
      <c r="F191" s="56">
        <v>210</v>
      </c>
    </row>
    <row r="192" spans="2:6">
      <c r="B192" s="56">
        <v>1</v>
      </c>
      <c r="C192" s="56" t="s">
        <v>117</v>
      </c>
      <c r="D192" s="56" t="s">
        <v>117</v>
      </c>
      <c r="E192" s="56" t="s">
        <v>1094</v>
      </c>
      <c r="F192" s="56">
        <v>211</v>
      </c>
    </row>
    <row r="193" spans="2:6">
      <c r="B193" s="56">
        <v>1</v>
      </c>
      <c r="C193" s="56" t="s">
        <v>117</v>
      </c>
      <c r="D193" s="56" t="s">
        <v>117</v>
      </c>
      <c r="E193" s="56" t="s">
        <v>1095</v>
      </c>
      <c r="F193" s="56">
        <v>212</v>
      </c>
    </row>
    <row r="194" spans="2:6">
      <c r="B194" s="56">
        <v>1</v>
      </c>
      <c r="C194" s="56" t="s">
        <v>117</v>
      </c>
      <c r="D194" s="56" t="s">
        <v>117</v>
      </c>
      <c r="E194" s="56" t="s">
        <v>1096</v>
      </c>
      <c r="F194" s="56">
        <v>213</v>
      </c>
    </row>
    <row r="195" spans="2:6">
      <c r="B195" s="56">
        <v>1</v>
      </c>
      <c r="C195" s="56" t="s">
        <v>117</v>
      </c>
      <c r="D195" s="56" t="s">
        <v>117</v>
      </c>
      <c r="E195" s="56" t="s">
        <v>1097</v>
      </c>
      <c r="F195" s="56">
        <v>214</v>
      </c>
    </row>
    <row r="196" spans="2:6">
      <c r="B196" s="56">
        <v>1</v>
      </c>
      <c r="C196" s="56" t="s">
        <v>117</v>
      </c>
      <c r="D196" s="56" t="s">
        <v>117</v>
      </c>
      <c r="E196" s="56" t="s">
        <v>1188</v>
      </c>
      <c r="F196" s="56">
        <v>215</v>
      </c>
    </row>
    <row r="197" spans="2:6">
      <c r="B197" s="56">
        <v>1</v>
      </c>
      <c r="C197" s="56" t="s">
        <v>117</v>
      </c>
      <c r="D197" s="56" t="s">
        <v>117</v>
      </c>
      <c r="E197" s="56" t="s">
        <v>1099</v>
      </c>
      <c r="F197" s="56">
        <v>216</v>
      </c>
    </row>
    <row r="198" spans="2:6">
      <c r="B198" s="56">
        <v>1</v>
      </c>
      <c r="C198" s="56" t="s">
        <v>117</v>
      </c>
      <c r="D198" s="56" t="s">
        <v>117</v>
      </c>
      <c r="E198" s="56" t="s">
        <v>1100</v>
      </c>
      <c r="F198" s="56">
        <v>217</v>
      </c>
    </row>
    <row r="199" spans="2:6">
      <c r="B199" s="56"/>
      <c r="C199" s="56"/>
      <c r="D199" s="56"/>
      <c r="E199" s="56"/>
      <c r="F199" s="56"/>
    </row>
    <row r="200" spans="2:6">
      <c r="B200" s="56"/>
      <c r="C200" s="56"/>
      <c r="D200" s="56"/>
      <c r="E200" s="56"/>
      <c r="F200" s="56"/>
    </row>
    <row r="201" spans="2:6">
      <c r="B201" s="56"/>
      <c r="C201" s="56"/>
      <c r="D201" s="56"/>
      <c r="E201" s="56"/>
      <c r="F201" s="56"/>
    </row>
    <row r="202" spans="2:6">
      <c r="B202" s="56">
        <v>2</v>
      </c>
      <c r="C202" s="56" t="s">
        <v>120</v>
      </c>
      <c r="D202" s="56" t="s">
        <v>399</v>
      </c>
      <c r="E202" s="56" t="s">
        <v>400</v>
      </c>
      <c r="F202" s="56">
        <v>223</v>
      </c>
    </row>
    <row r="203" spans="2:6">
      <c r="B203" s="56">
        <v>2</v>
      </c>
      <c r="C203" s="56" t="s">
        <v>120</v>
      </c>
      <c r="D203" s="56" t="s">
        <v>399</v>
      </c>
      <c r="E203" s="56" t="s">
        <v>401</v>
      </c>
      <c r="F203" s="56">
        <v>224</v>
      </c>
    </row>
    <row r="204" spans="2:6">
      <c r="B204" s="56">
        <v>2</v>
      </c>
      <c r="C204" s="56" t="s">
        <v>120</v>
      </c>
      <c r="D204" s="56" t="s">
        <v>399</v>
      </c>
      <c r="E204" s="56" t="s">
        <v>402</v>
      </c>
      <c r="F204" s="56">
        <v>225</v>
      </c>
    </row>
    <row r="205" spans="2:6">
      <c r="B205" s="56">
        <v>2</v>
      </c>
      <c r="C205" s="56" t="s">
        <v>120</v>
      </c>
      <c r="D205" s="56" t="s">
        <v>399</v>
      </c>
      <c r="E205" s="56" t="s">
        <v>403</v>
      </c>
      <c r="F205" s="56">
        <v>226</v>
      </c>
    </row>
    <row r="206" spans="2:6">
      <c r="B206" s="56">
        <v>2</v>
      </c>
      <c r="C206" s="56" t="s">
        <v>120</v>
      </c>
      <c r="D206" s="56" t="s">
        <v>399</v>
      </c>
      <c r="E206" s="56" t="s">
        <v>404</v>
      </c>
      <c r="F206" s="56">
        <v>227</v>
      </c>
    </row>
    <row r="207" spans="2:6">
      <c r="B207" s="56">
        <v>2</v>
      </c>
      <c r="C207" s="56" t="s">
        <v>120</v>
      </c>
      <c r="D207" s="56" t="s">
        <v>399</v>
      </c>
      <c r="E207" s="56" t="s">
        <v>405</v>
      </c>
      <c r="F207" s="56">
        <v>228</v>
      </c>
    </row>
    <row r="208" spans="2:6">
      <c r="B208" s="56">
        <v>2</v>
      </c>
      <c r="C208" s="56" t="s">
        <v>120</v>
      </c>
      <c r="D208" s="56" t="s">
        <v>399</v>
      </c>
      <c r="E208" s="56" t="s">
        <v>406</v>
      </c>
      <c r="F208" s="56">
        <v>229</v>
      </c>
    </row>
    <row r="209" spans="2:6">
      <c r="B209" s="56">
        <v>2</v>
      </c>
      <c r="C209" s="56" t="s">
        <v>120</v>
      </c>
      <c r="D209" s="56" t="s">
        <v>399</v>
      </c>
      <c r="E209" s="56" t="s">
        <v>407</v>
      </c>
      <c r="F209" s="56">
        <v>230</v>
      </c>
    </row>
    <row r="210" spans="2:6">
      <c r="B210" s="56">
        <v>2</v>
      </c>
      <c r="C210" s="56" t="s">
        <v>120</v>
      </c>
      <c r="D210" s="56" t="s">
        <v>399</v>
      </c>
      <c r="E210" s="56" t="s">
        <v>408</v>
      </c>
      <c r="F210" s="56">
        <v>231</v>
      </c>
    </row>
    <row r="211" spans="2:6">
      <c r="B211" s="56">
        <v>2</v>
      </c>
      <c r="C211" s="56" t="s">
        <v>120</v>
      </c>
      <c r="D211" s="56" t="s">
        <v>399</v>
      </c>
      <c r="E211" s="56" t="s">
        <v>409</v>
      </c>
      <c r="F211" s="56">
        <v>232</v>
      </c>
    </row>
    <row r="212" spans="2:6">
      <c r="B212" s="56">
        <v>2</v>
      </c>
      <c r="C212" s="56" t="s">
        <v>120</v>
      </c>
      <c r="D212" s="56" t="s">
        <v>399</v>
      </c>
      <c r="E212" s="56" t="s">
        <v>410</v>
      </c>
      <c r="F212" s="56">
        <v>233</v>
      </c>
    </row>
    <row r="213" spans="2:6">
      <c r="B213" s="56">
        <v>2</v>
      </c>
      <c r="C213" s="56" t="s">
        <v>120</v>
      </c>
      <c r="D213" s="56" t="s">
        <v>399</v>
      </c>
      <c r="E213" s="56" t="s">
        <v>411</v>
      </c>
      <c r="F213" s="56">
        <v>234</v>
      </c>
    </row>
    <row r="214" spans="2:6">
      <c r="B214" s="56">
        <v>2</v>
      </c>
      <c r="C214" s="56" t="s">
        <v>120</v>
      </c>
      <c r="D214" s="56" t="s">
        <v>399</v>
      </c>
      <c r="E214" s="56" t="s">
        <v>412</v>
      </c>
      <c r="F214" s="56">
        <v>235</v>
      </c>
    </row>
    <row r="215" spans="2:6">
      <c r="B215" s="56">
        <v>2</v>
      </c>
      <c r="C215" s="56" t="s">
        <v>120</v>
      </c>
      <c r="D215" s="56" t="s">
        <v>399</v>
      </c>
      <c r="E215" s="56" t="s">
        <v>413</v>
      </c>
      <c r="F215" s="56">
        <v>236</v>
      </c>
    </row>
    <row r="216" spans="2:6">
      <c r="B216" s="56">
        <v>2</v>
      </c>
      <c r="C216" s="56" t="s">
        <v>120</v>
      </c>
      <c r="D216" s="56" t="s">
        <v>399</v>
      </c>
      <c r="E216" s="56" t="s">
        <v>414</v>
      </c>
      <c r="F216" s="56">
        <v>237</v>
      </c>
    </row>
    <row r="217" spans="2:6">
      <c r="B217" s="56">
        <v>2</v>
      </c>
      <c r="C217" s="56" t="s">
        <v>120</v>
      </c>
      <c r="D217" s="56" t="s">
        <v>399</v>
      </c>
      <c r="E217" s="56" t="s">
        <v>415</v>
      </c>
      <c r="F217" s="56">
        <v>238</v>
      </c>
    </row>
    <row r="218" spans="2:6">
      <c r="B218" s="56">
        <v>2</v>
      </c>
      <c r="C218" s="56" t="s">
        <v>120</v>
      </c>
      <c r="D218" s="56" t="s">
        <v>399</v>
      </c>
      <c r="E218" s="56" t="s">
        <v>416</v>
      </c>
      <c r="F218" s="56">
        <v>239</v>
      </c>
    </row>
    <row r="219" spans="2:6">
      <c r="B219" s="56">
        <v>2</v>
      </c>
      <c r="C219" s="56" t="s">
        <v>120</v>
      </c>
      <c r="D219" s="56" t="s">
        <v>399</v>
      </c>
      <c r="E219" s="56" t="s">
        <v>417</v>
      </c>
      <c r="F219" s="56">
        <v>240</v>
      </c>
    </row>
    <row r="220" spans="2:6">
      <c r="B220" s="56">
        <v>2</v>
      </c>
      <c r="C220" s="56" t="s">
        <v>120</v>
      </c>
      <c r="D220" s="56" t="s">
        <v>399</v>
      </c>
      <c r="E220" s="56" t="s">
        <v>399</v>
      </c>
      <c r="F220" s="56">
        <v>241</v>
      </c>
    </row>
    <row r="221" spans="2:6">
      <c r="B221" s="56">
        <v>2</v>
      </c>
      <c r="C221" s="56" t="s">
        <v>120</v>
      </c>
      <c r="D221" s="56" t="s">
        <v>399</v>
      </c>
      <c r="E221" s="56" t="s">
        <v>418</v>
      </c>
      <c r="F221" s="56">
        <v>242</v>
      </c>
    </row>
    <row r="222" spans="2:6">
      <c r="B222" s="56">
        <v>2</v>
      </c>
      <c r="C222" s="56" t="s">
        <v>120</v>
      </c>
      <c r="D222" s="56" t="s">
        <v>399</v>
      </c>
      <c r="E222" s="56" t="s">
        <v>419</v>
      </c>
      <c r="F222" s="56">
        <v>243</v>
      </c>
    </row>
    <row r="223" spans="2:6">
      <c r="B223" s="56">
        <v>2</v>
      </c>
      <c r="C223" s="56" t="s">
        <v>120</v>
      </c>
      <c r="D223" s="56" t="s">
        <v>399</v>
      </c>
      <c r="E223" s="56" t="s">
        <v>420</v>
      </c>
      <c r="F223" s="56">
        <v>244</v>
      </c>
    </row>
    <row r="224" spans="2:6">
      <c r="B224" s="56">
        <v>2</v>
      </c>
      <c r="C224" s="56" t="s">
        <v>120</v>
      </c>
      <c r="D224" s="56" t="s">
        <v>399</v>
      </c>
      <c r="E224" s="56" t="s">
        <v>421</v>
      </c>
      <c r="F224" s="56">
        <v>245</v>
      </c>
    </row>
    <row r="225" spans="2:6">
      <c r="B225" s="56">
        <v>2</v>
      </c>
      <c r="C225" s="56" t="s">
        <v>120</v>
      </c>
      <c r="D225" s="56" t="s">
        <v>399</v>
      </c>
      <c r="E225" s="56" t="s">
        <v>422</v>
      </c>
      <c r="F225" s="56">
        <v>246</v>
      </c>
    </row>
    <row r="226" spans="2:6">
      <c r="B226" s="56">
        <v>2</v>
      </c>
      <c r="C226" s="56" t="s">
        <v>120</v>
      </c>
      <c r="D226" s="56" t="s">
        <v>399</v>
      </c>
      <c r="E226" s="56" t="s">
        <v>423</v>
      </c>
      <c r="F226" s="56">
        <v>247</v>
      </c>
    </row>
    <row r="227" spans="2:6">
      <c r="B227" s="56">
        <v>2</v>
      </c>
      <c r="C227" s="56" t="s">
        <v>120</v>
      </c>
      <c r="D227" s="56" t="s">
        <v>399</v>
      </c>
      <c r="E227" s="56" t="s">
        <v>424</v>
      </c>
      <c r="F227" s="56">
        <v>248</v>
      </c>
    </row>
    <row r="228" spans="2:6">
      <c r="B228" s="56">
        <v>2</v>
      </c>
      <c r="C228" s="56" t="s">
        <v>120</v>
      </c>
      <c r="D228" s="56" t="s">
        <v>399</v>
      </c>
      <c r="E228" s="56" t="s">
        <v>425</v>
      </c>
      <c r="F228" s="56">
        <v>249</v>
      </c>
    </row>
    <row r="229" spans="2:6">
      <c r="B229" s="56">
        <v>2</v>
      </c>
      <c r="C229" s="56" t="s">
        <v>120</v>
      </c>
      <c r="D229" s="56" t="s">
        <v>399</v>
      </c>
      <c r="E229" s="56" t="s">
        <v>426</v>
      </c>
      <c r="F229" s="56">
        <v>250</v>
      </c>
    </row>
    <row r="230" spans="2:6">
      <c r="B230" s="56">
        <v>2</v>
      </c>
      <c r="C230" s="56" t="s">
        <v>120</v>
      </c>
      <c r="D230" s="56" t="s">
        <v>399</v>
      </c>
      <c r="E230" s="56" t="s">
        <v>427</v>
      </c>
      <c r="F230" s="56">
        <v>251</v>
      </c>
    </row>
    <row r="231" spans="2:6">
      <c r="B231" s="56">
        <v>2</v>
      </c>
      <c r="C231" s="56" t="s">
        <v>120</v>
      </c>
      <c r="D231" s="56" t="s">
        <v>399</v>
      </c>
      <c r="E231" s="56" t="s">
        <v>428</v>
      </c>
      <c r="F231" s="56">
        <v>252</v>
      </c>
    </row>
    <row r="232" spans="2:6">
      <c r="B232" s="56">
        <v>2</v>
      </c>
      <c r="C232" s="56" t="s">
        <v>120</v>
      </c>
      <c r="D232" s="56" t="s">
        <v>399</v>
      </c>
      <c r="E232" s="56" t="s">
        <v>429</v>
      </c>
      <c r="F232" s="56">
        <v>253</v>
      </c>
    </row>
    <row r="233" spans="2:6">
      <c r="B233" s="56">
        <v>2</v>
      </c>
      <c r="C233" s="56" t="s">
        <v>120</v>
      </c>
      <c r="D233" s="56" t="s">
        <v>399</v>
      </c>
      <c r="E233" s="56" t="s">
        <v>430</v>
      </c>
      <c r="F233" s="56">
        <v>254</v>
      </c>
    </row>
    <row r="234" spans="2:6">
      <c r="B234" s="56">
        <v>2</v>
      </c>
      <c r="C234" s="56" t="s">
        <v>120</v>
      </c>
      <c r="D234" s="56" t="s">
        <v>399</v>
      </c>
      <c r="E234" s="56" t="s">
        <v>431</v>
      </c>
      <c r="F234" s="56">
        <v>255</v>
      </c>
    </row>
    <row r="235" spans="2:6">
      <c r="B235" s="56">
        <v>2</v>
      </c>
      <c r="C235" s="56" t="s">
        <v>120</v>
      </c>
      <c r="D235" s="56" t="s">
        <v>399</v>
      </c>
      <c r="E235" s="56" t="s">
        <v>432</v>
      </c>
      <c r="F235" s="56">
        <v>256</v>
      </c>
    </row>
    <row r="236" spans="2:6">
      <c r="B236" s="56">
        <v>2</v>
      </c>
      <c r="C236" s="56" t="s">
        <v>120</v>
      </c>
      <c r="D236" s="56" t="s">
        <v>399</v>
      </c>
      <c r="E236" s="56" t="s">
        <v>433</v>
      </c>
      <c r="F236" s="56">
        <v>257</v>
      </c>
    </row>
    <row r="237" spans="2:6">
      <c r="B237" s="56">
        <v>2</v>
      </c>
      <c r="C237" s="56" t="s">
        <v>120</v>
      </c>
      <c r="D237" s="56" t="s">
        <v>399</v>
      </c>
      <c r="E237" s="56" t="s">
        <v>434</v>
      </c>
      <c r="F237" s="56">
        <v>258</v>
      </c>
    </row>
    <row r="238" spans="2:6">
      <c r="B238" s="56">
        <v>2</v>
      </c>
      <c r="C238" s="56" t="s">
        <v>120</v>
      </c>
      <c r="D238" s="56" t="s">
        <v>399</v>
      </c>
      <c r="E238" s="56" t="s">
        <v>435</v>
      </c>
      <c r="F238" s="56">
        <v>259</v>
      </c>
    </row>
    <row r="239" spans="2:6">
      <c r="B239" s="56">
        <v>2</v>
      </c>
      <c r="C239" s="56" t="s">
        <v>120</v>
      </c>
      <c r="D239" s="56" t="s">
        <v>399</v>
      </c>
      <c r="E239" s="56" t="s">
        <v>436</v>
      </c>
      <c r="F239" s="56">
        <v>260</v>
      </c>
    </row>
    <row r="240" spans="2:6">
      <c r="B240" s="56">
        <v>2</v>
      </c>
      <c r="C240" s="56" t="s">
        <v>120</v>
      </c>
      <c r="D240" s="56" t="s">
        <v>399</v>
      </c>
      <c r="E240" s="56" t="s">
        <v>437</v>
      </c>
      <c r="F240" s="56">
        <v>261</v>
      </c>
    </row>
    <row r="241" spans="2:6">
      <c r="B241" s="56">
        <v>2</v>
      </c>
      <c r="C241" s="56" t="s">
        <v>120</v>
      </c>
      <c r="D241" s="56" t="s">
        <v>399</v>
      </c>
      <c r="E241" s="56" t="s">
        <v>438</v>
      </c>
      <c r="F241" s="56">
        <v>262</v>
      </c>
    </row>
    <row r="242" spans="2:6">
      <c r="B242" s="56">
        <v>2</v>
      </c>
      <c r="C242" s="56" t="s">
        <v>120</v>
      </c>
      <c r="D242" s="56" t="s">
        <v>399</v>
      </c>
      <c r="E242" s="56" t="s">
        <v>439</v>
      </c>
      <c r="F242" s="56">
        <v>263</v>
      </c>
    </row>
    <row r="243" spans="2:6">
      <c r="B243" s="56">
        <v>2</v>
      </c>
      <c r="C243" s="56" t="s">
        <v>120</v>
      </c>
      <c r="D243" s="56" t="s">
        <v>399</v>
      </c>
      <c r="E243" s="56" t="s">
        <v>440</v>
      </c>
      <c r="F243" s="56">
        <v>264</v>
      </c>
    </row>
    <row r="244" spans="2:6">
      <c r="B244" s="56">
        <v>2</v>
      </c>
      <c r="C244" s="56" t="s">
        <v>120</v>
      </c>
      <c r="D244" s="56" t="s">
        <v>399</v>
      </c>
      <c r="E244" s="56" t="s">
        <v>1101</v>
      </c>
      <c r="F244" s="56">
        <v>265</v>
      </c>
    </row>
    <row r="245" spans="2:6">
      <c r="B245" s="56">
        <v>2</v>
      </c>
      <c r="C245" s="56" t="s">
        <v>120</v>
      </c>
      <c r="D245" s="56" t="s">
        <v>399</v>
      </c>
      <c r="E245" s="56" t="s">
        <v>1190</v>
      </c>
      <c r="F245" s="56">
        <v>266</v>
      </c>
    </row>
    <row r="246" spans="2:6">
      <c r="B246" s="56"/>
      <c r="C246" s="56"/>
      <c r="D246" s="56"/>
      <c r="E246" s="56"/>
      <c r="F246" s="56"/>
    </row>
    <row r="247" spans="2:6">
      <c r="B247" s="56"/>
      <c r="C247" s="56"/>
      <c r="D247" s="56"/>
      <c r="E247" s="56"/>
      <c r="F247" s="56"/>
    </row>
    <row r="248" spans="2:6">
      <c r="B248" s="56"/>
      <c r="C248" s="56"/>
      <c r="D248" s="56"/>
      <c r="E248" s="56"/>
      <c r="F248" s="56"/>
    </row>
    <row r="249" spans="2:6">
      <c r="B249" s="56">
        <v>3</v>
      </c>
      <c r="C249" s="56" t="s">
        <v>122</v>
      </c>
      <c r="D249" s="56" t="s">
        <v>1104</v>
      </c>
      <c r="E249" s="56" t="s">
        <v>481</v>
      </c>
      <c r="F249" s="56">
        <v>270</v>
      </c>
    </row>
    <row r="250" spans="2:6">
      <c r="B250" s="56">
        <v>3</v>
      </c>
      <c r="C250" s="56" t="s">
        <v>122</v>
      </c>
      <c r="D250" s="56" t="s">
        <v>1104</v>
      </c>
      <c r="E250" s="56" t="s">
        <v>482</v>
      </c>
      <c r="F250" s="56">
        <v>271</v>
      </c>
    </row>
    <row r="251" spans="2:6">
      <c r="B251" s="56">
        <v>3</v>
      </c>
      <c r="C251" s="56" t="s">
        <v>122</v>
      </c>
      <c r="D251" s="56" t="s">
        <v>1104</v>
      </c>
      <c r="E251" s="56" t="s">
        <v>483</v>
      </c>
      <c r="F251" s="56">
        <v>272</v>
      </c>
    </row>
    <row r="252" spans="2:6">
      <c r="B252" s="56">
        <v>3</v>
      </c>
      <c r="C252" s="56" t="s">
        <v>122</v>
      </c>
      <c r="D252" s="56" t="s">
        <v>1104</v>
      </c>
      <c r="E252" s="56" t="s">
        <v>484</v>
      </c>
      <c r="F252" s="56">
        <v>273</v>
      </c>
    </row>
    <row r="253" spans="2:6">
      <c r="B253" s="56">
        <v>3</v>
      </c>
      <c r="C253" s="56" t="s">
        <v>122</v>
      </c>
      <c r="D253" s="56" t="s">
        <v>1104</v>
      </c>
      <c r="E253" s="56" t="s">
        <v>485</v>
      </c>
      <c r="F253" s="56">
        <v>274</v>
      </c>
    </row>
    <row r="254" spans="2:6">
      <c r="B254" s="56">
        <v>3</v>
      </c>
      <c r="C254" s="56" t="s">
        <v>122</v>
      </c>
      <c r="D254" s="56" t="s">
        <v>1104</v>
      </c>
      <c r="E254" s="56" t="s">
        <v>486</v>
      </c>
      <c r="F254" s="56">
        <v>275</v>
      </c>
    </row>
    <row r="255" spans="2:6">
      <c r="B255" s="56">
        <v>3</v>
      </c>
      <c r="C255" s="56" t="s">
        <v>122</v>
      </c>
      <c r="D255" s="56" t="s">
        <v>1104</v>
      </c>
      <c r="E255" s="56" t="s">
        <v>487</v>
      </c>
      <c r="F255" s="56">
        <v>276</v>
      </c>
    </row>
    <row r="256" spans="2:6">
      <c r="B256" s="56">
        <v>3</v>
      </c>
      <c r="C256" s="56" t="s">
        <v>122</v>
      </c>
      <c r="D256" s="56" t="s">
        <v>1104</v>
      </c>
      <c r="E256" s="56" t="s">
        <v>488</v>
      </c>
      <c r="F256" s="56">
        <v>277</v>
      </c>
    </row>
    <row r="257" spans="2:6">
      <c r="B257" s="56">
        <v>3</v>
      </c>
      <c r="C257" s="56" t="s">
        <v>122</v>
      </c>
      <c r="D257" s="56" t="s">
        <v>1104</v>
      </c>
      <c r="E257" s="56" t="s">
        <v>489</v>
      </c>
      <c r="F257" s="56">
        <v>278</v>
      </c>
    </row>
    <row r="258" spans="2:6">
      <c r="B258" s="56">
        <v>3</v>
      </c>
      <c r="C258" s="56" t="s">
        <v>122</v>
      </c>
      <c r="D258" s="56" t="s">
        <v>1104</v>
      </c>
      <c r="E258" s="56" t="s">
        <v>490</v>
      </c>
      <c r="F258" s="56">
        <v>279</v>
      </c>
    </row>
    <row r="259" spans="2:6">
      <c r="B259" s="56">
        <v>3</v>
      </c>
      <c r="C259" s="56" t="s">
        <v>122</v>
      </c>
      <c r="D259" s="56" t="s">
        <v>1104</v>
      </c>
      <c r="E259" s="56" t="s">
        <v>491</v>
      </c>
      <c r="F259" s="56">
        <v>280</v>
      </c>
    </row>
    <row r="260" spans="2:6">
      <c r="B260" s="56">
        <v>3</v>
      </c>
      <c r="C260" s="56" t="s">
        <v>122</v>
      </c>
      <c r="D260" s="56" t="s">
        <v>1104</v>
      </c>
      <c r="E260" s="56" t="s">
        <v>1122</v>
      </c>
      <c r="F260" s="56">
        <v>281</v>
      </c>
    </row>
    <row r="261" spans="2:6">
      <c r="B261" s="56">
        <v>3</v>
      </c>
      <c r="C261" s="56" t="s">
        <v>122</v>
      </c>
      <c r="D261" s="56" t="s">
        <v>1104</v>
      </c>
      <c r="E261" s="56" t="s">
        <v>492</v>
      </c>
      <c r="F261" s="56">
        <v>282</v>
      </c>
    </row>
    <row r="262" spans="2:6">
      <c r="B262" s="56">
        <v>3</v>
      </c>
      <c r="C262" s="56" t="s">
        <v>122</v>
      </c>
      <c r="D262" s="56" t="s">
        <v>1104</v>
      </c>
      <c r="E262" s="56" t="s">
        <v>493</v>
      </c>
      <c r="F262" s="56">
        <v>283</v>
      </c>
    </row>
    <row r="263" spans="2:6">
      <c r="B263" s="56">
        <v>3</v>
      </c>
      <c r="C263" s="56" t="s">
        <v>122</v>
      </c>
      <c r="D263" s="56" t="s">
        <v>1104</v>
      </c>
      <c r="E263" s="56" t="s">
        <v>494</v>
      </c>
      <c r="F263" s="56">
        <v>284</v>
      </c>
    </row>
    <row r="264" spans="2:6">
      <c r="B264" s="56">
        <v>3</v>
      </c>
      <c r="C264" s="56" t="s">
        <v>122</v>
      </c>
      <c r="D264" s="56" t="s">
        <v>1104</v>
      </c>
      <c r="E264" s="56" t="s">
        <v>1103</v>
      </c>
      <c r="F264" s="56">
        <v>285</v>
      </c>
    </row>
    <row r="265" spans="2:6">
      <c r="B265" s="56"/>
      <c r="C265" s="56"/>
      <c r="D265" s="56"/>
      <c r="E265" s="56"/>
      <c r="F265" s="56"/>
    </row>
    <row r="266" spans="2:6">
      <c r="B266" s="56"/>
      <c r="C266" s="56"/>
      <c r="D266" s="56"/>
      <c r="E266" s="56"/>
      <c r="F266" s="56"/>
    </row>
    <row r="267" spans="2:6">
      <c r="B267" s="56">
        <v>4</v>
      </c>
      <c r="C267" s="56" t="s">
        <v>122</v>
      </c>
      <c r="D267" s="56" t="s">
        <v>495</v>
      </c>
      <c r="E267" s="56" t="s">
        <v>496</v>
      </c>
      <c r="F267" s="56">
        <v>287</v>
      </c>
    </row>
    <row r="268" spans="2:6">
      <c r="B268" s="56">
        <v>4</v>
      </c>
      <c r="C268" s="56" t="s">
        <v>122</v>
      </c>
      <c r="D268" s="56" t="s">
        <v>495</v>
      </c>
      <c r="E268" s="56" t="s">
        <v>497</v>
      </c>
      <c r="F268" s="56">
        <v>288</v>
      </c>
    </row>
    <row r="269" spans="2:6">
      <c r="B269" s="56">
        <v>4</v>
      </c>
      <c r="C269" s="56" t="s">
        <v>122</v>
      </c>
      <c r="D269" s="56" t="s">
        <v>495</v>
      </c>
      <c r="E269" s="56" t="s">
        <v>498</v>
      </c>
      <c r="F269" s="56">
        <v>289</v>
      </c>
    </row>
    <row r="270" spans="2:6">
      <c r="B270" s="56">
        <v>4</v>
      </c>
      <c r="C270" s="56" t="s">
        <v>122</v>
      </c>
      <c r="D270" s="56" t="s">
        <v>495</v>
      </c>
      <c r="E270" s="56" t="s">
        <v>499</v>
      </c>
      <c r="F270" s="56">
        <v>290</v>
      </c>
    </row>
    <row r="271" spans="2:6">
      <c r="B271" s="56">
        <v>4</v>
      </c>
      <c r="C271" s="56" t="s">
        <v>122</v>
      </c>
      <c r="D271" s="56" t="s">
        <v>495</v>
      </c>
      <c r="E271" s="56" t="s">
        <v>500</v>
      </c>
      <c r="F271" s="56">
        <v>291</v>
      </c>
    </row>
    <row r="272" spans="2:6">
      <c r="B272" s="56">
        <v>4</v>
      </c>
      <c r="C272" s="56" t="s">
        <v>122</v>
      </c>
      <c r="D272" s="56" t="s">
        <v>495</v>
      </c>
      <c r="E272" s="56" t="s">
        <v>501</v>
      </c>
      <c r="F272" s="56">
        <v>292</v>
      </c>
    </row>
    <row r="273" spans="2:6">
      <c r="B273" s="56">
        <v>4</v>
      </c>
      <c r="C273" s="56" t="s">
        <v>122</v>
      </c>
      <c r="D273" s="56" t="s">
        <v>495</v>
      </c>
      <c r="E273" s="56" t="s">
        <v>502</v>
      </c>
      <c r="F273" s="56">
        <v>293</v>
      </c>
    </row>
    <row r="274" spans="2:6">
      <c r="B274" s="56">
        <v>4</v>
      </c>
      <c r="C274" s="56" t="s">
        <v>122</v>
      </c>
      <c r="D274" s="56" t="s">
        <v>495</v>
      </c>
      <c r="E274" s="56" t="s">
        <v>503</v>
      </c>
      <c r="F274" s="56">
        <v>294</v>
      </c>
    </row>
    <row r="275" spans="2:6">
      <c r="B275" s="56">
        <v>4</v>
      </c>
      <c r="C275" s="56" t="s">
        <v>122</v>
      </c>
      <c r="D275" s="56" t="s">
        <v>495</v>
      </c>
      <c r="E275" s="56" t="s">
        <v>504</v>
      </c>
      <c r="F275" s="56">
        <v>295</v>
      </c>
    </row>
    <row r="276" spans="2:6">
      <c r="B276" s="56">
        <v>4</v>
      </c>
      <c r="C276" s="56" t="s">
        <v>122</v>
      </c>
      <c r="D276" s="56" t="s">
        <v>495</v>
      </c>
      <c r="E276" s="56" t="s">
        <v>505</v>
      </c>
      <c r="F276" s="56">
        <v>296</v>
      </c>
    </row>
    <row r="277" spans="2:6">
      <c r="B277" s="56">
        <v>4</v>
      </c>
      <c r="C277" s="56" t="s">
        <v>122</v>
      </c>
      <c r="D277" s="56" t="s">
        <v>495</v>
      </c>
      <c r="E277" s="56" t="s">
        <v>506</v>
      </c>
      <c r="F277" s="56">
        <v>297</v>
      </c>
    </row>
    <row r="278" spans="2:6">
      <c r="B278" s="56">
        <v>4</v>
      </c>
      <c r="C278" s="56" t="s">
        <v>122</v>
      </c>
      <c r="D278" s="56" t="s">
        <v>495</v>
      </c>
      <c r="E278" s="56" t="s">
        <v>507</v>
      </c>
      <c r="F278" s="56">
        <v>298</v>
      </c>
    </row>
    <row r="279" spans="2:6">
      <c r="B279" s="56">
        <v>4</v>
      </c>
      <c r="C279" s="56" t="s">
        <v>122</v>
      </c>
      <c r="D279" s="56" t="s">
        <v>495</v>
      </c>
      <c r="E279" s="56" t="s">
        <v>508</v>
      </c>
      <c r="F279" s="56">
        <v>299</v>
      </c>
    </row>
    <row r="280" spans="2:6">
      <c r="B280" s="56">
        <v>4</v>
      </c>
      <c r="C280" s="56" t="s">
        <v>122</v>
      </c>
      <c r="D280" s="56" t="s">
        <v>495</v>
      </c>
      <c r="E280" s="56" t="s">
        <v>509</v>
      </c>
      <c r="F280" s="56">
        <v>300</v>
      </c>
    </row>
    <row r="281" spans="2:6">
      <c r="B281" s="56">
        <v>4</v>
      </c>
      <c r="C281" s="56" t="s">
        <v>122</v>
      </c>
      <c r="D281" s="56" t="s">
        <v>495</v>
      </c>
      <c r="E281" s="56" t="s">
        <v>510</v>
      </c>
      <c r="F281" s="56">
        <v>301</v>
      </c>
    </row>
    <row r="282" spans="2:6">
      <c r="B282" s="56">
        <v>4</v>
      </c>
      <c r="C282" s="56" t="s">
        <v>122</v>
      </c>
      <c r="D282" s="56" t="s">
        <v>495</v>
      </c>
      <c r="E282" s="56" t="s">
        <v>511</v>
      </c>
      <c r="F282" s="56">
        <v>302</v>
      </c>
    </row>
    <row r="283" spans="2:6">
      <c r="B283" s="56">
        <v>4</v>
      </c>
      <c r="C283" s="56" t="s">
        <v>122</v>
      </c>
      <c r="D283" s="56" t="s">
        <v>495</v>
      </c>
      <c r="E283" s="56" t="s">
        <v>512</v>
      </c>
      <c r="F283" s="56">
        <v>303</v>
      </c>
    </row>
    <row r="284" spans="2:6">
      <c r="B284" s="56">
        <v>4</v>
      </c>
      <c r="C284" s="56" t="s">
        <v>122</v>
      </c>
      <c r="D284" s="56" t="s">
        <v>495</v>
      </c>
      <c r="E284" s="56" t="s">
        <v>513</v>
      </c>
      <c r="F284" s="56">
        <v>304</v>
      </c>
    </row>
    <row r="285" spans="2:6">
      <c r="B285" s="56">
        <v>4</v>
      </c>
      <c r="C285" s="56" t="s">
        <v>122</v>
      </c>
      <c r="D285" s="56" t="s">
        <v>495</v>
      </c>
      <c r="E285" s="56" t="s">
        <v>514</v>
      </c>
      <c r="F285" s="56">
        <v>305</v>
      </c>
    </row>
    <row r="286" spans="2:6">
      <c r="B286" s="56">
        <v>4</v>
      </c>
      <c r="C286" s="56" t="s">
        <v>122</v>
      </c>
      <c r="D286" s="56" t="s">
        <v>495</v>
      </c>
      <c r="E286" s="56" t="s">
        <v>515</v>
      </c>
      <c r="F286" s="56">
        <v>306</v>
      </c>
    </row>
    <row r="287" spans="2:6">
      <c r="B287" s="56">
        <v>4</v>
      </c>
      <c r="C287" s="56" t="s">
        <v>122</v>
      </c>
      <c r="D287" s="56" t="s">
        <v>495</v>
      </c>
      <c r="E287" s="56" t="s">
        <v>516</v>
      </c>
      <c r="F287" s="56">
        <v>307</v>
      </c>
    </row>
    <row r="288" spans="2:6">
      <c r="B288" s="56">
        <v>4</v>
      </c>
      <c r="C288" s="56" t="s">
        <v>122</v>
      </c>
      <c r="D288" s="56" t="s">
        <v>495</v>
      </c>
      <c r="E288" s="56" t="s">
        <v>517</v>
      </c>
      <c r="F288" s="56">
        <v>308</v>
      </c>
    </row>
    <row r="289" spans="2:6">
      <c r="B289" s="56">
        <v>4</v>
      </c>
      <c r="C289" s="56" t="s">
        <v>122</v>
      </c>
      <c r="D289" s="56" t="s">
        <v>495</v>
      </c>
      <c r="E289" s="56" t="s">
        <v>518</v>
      </c>
      <c r="F289" s="56">
        <v>309</v>
      </c>
    </row>
    <row r="290" spans="2:6">
      <c r="B290" s="56">
        <v>4</v>
      </c>
      <c r="C290" s="56" t="s">
        <v>122</v>
      </c>
      <c r="D290" s="56" t="s">
        <v>495</v>
      </c>
      <c r="E290" s="56" t="s">
        <v>519</v>
      </c>
      <c r="F290" s="56">
        <v>310</v>
      </c>
    </row>
    <row r="291" spans="2:6">
      <c r="B291" s="56"/>
      <c r="C291" s="56"/>
      <c r="D291" s="56"/>
      <c r="E291" s="56"/>
      <c r="F291" s="56"/>
    </row>
    <row r="292" spans="2:6">
      <c r="B292" s="56"/>
      <c r="C292" s="56"/>
      <c r="D292" s="56"/>
      <c r="E292" s="56"/>
      <c r="F292" s="56"/>
    </row>
    <row r="293" spans="2:6">
      <c r="B293" s="56">
        <v>5</v>
      </c>
      <c r="C293" s="56" t="s">
        <v>133</v>
      </c>
      <c r="D293" s="56" t="s">
        <v>718</v>
      </c>
      <c r="E293" s="56" t="s">
        <v>719</v>
      </c>
      <c r="F293" s="56">
        <v>312</v>
      </c>
    </row>
    <row r="294" spans="2:6">
      <c r="B294" s="56">
        <v>5</v>
      </c>
      <c r="C294" s="56" t="s">
        <v>133</v>
      </c>
      <c r="D294" s="56" t="s">
        <v>718</v>
      </c>
      <c r="E294" s="56" t="s">
        <v>720</v>
      </c>
      <c r="F294" s="56">
        <v>313</v>
      </c>
    </row>
    <row r="295" spans="2:6">
      <c r="B295" s="56">
        <v>5</v>
      </c>
      <c r="C295" s="56" t="s">
        <v>133</v>
      </c>
      <c r="D295" s="56" t="s">
        <v>718</v>
      </c>
      <c r="E295" s="56" t="s">
        <v>721</v>
      </c>
      <c r="F295" s="56">
        <v>314</v>
      </c>
    </row>
    <row r="296" spans="2:6">
      <c r="B296" s="56">
        <v>5</v>
      </c>
      <c r="C296" s="56" t="s">
        <v>133</v>
      </c>
      <c r="D296" s="56" t="s">
        <v>718</v>
      </c>
      <c r="E296" s="56" t="s">
        <v>722</v>
      </c>
      <c r="F296" s="56">
        <v>315</v>
      </c>
    </row>
    <row r="297" spans="2:6">
      <c r="B297" s="56">
        <v>5</v>
      </c>
      <c r="C297" s="56" t="s">
        <v>133</v>
      </c>
      <c r="D297" s="56" t="s">
        <v>718</v>
      </c>
      <c r="E297" s="56" t="s">
        <v>723</v>
      </c>
      <c r="F297" s="56">
        <v>316</v>
      </c>
    </row>
    <row r="298" spans="2:6">
      <c r="B298" s="56">
        <v>5</v>
      </c>
      <c r="C298" s="56" t="s">
        <v>133</v>
      </c>
      <c r="D298" s="56" t="s">
        <v>718</v>
      </c>
      <c r="E298" s="56" t="s">
        <v>724</v>
      </c>
      <c r="F298" s="56">
        <v>317</v>
      </c>
    </row>
    <row r="299" spans="2:6">
      <c r="B299" s="56">
        <v>5</v>
      </c>
      <c r="C299" s="56" t="s">
        <v>133</v>
      </c>
      <c r="D299" s="56" t="s">
        <v>718</v>
      </c>
      <c r="E299" s="56" t="s">
        <v>725</v>
      </c>
      <c r="F299" s="56">
        <v>318</v>
      </c>
    </row>
    <row r="300" spans="2:6">
      <c r="B300" s="56">
        <v>5</v>
      </c>
      <c r="C300" s="56" t="s">
        <v>133</v>
      </c>
      <c r="D300" s="56" t="s">
        <v>718</v>
      </c>
      <c r="E300" s="56" t="s">
        <v>726</v>
      </c>
      <c r="F300" s="56">
        <v>319</v>
      </c>
    </row>
    <row r="301" spans="2:6">
      <c r="B301" s="56">
        <v>5</v>
      </c>
      <c r="C301" s="56" t="s">
        <v>133</v>
      </c>
      <c r="D301" s="56" t="s">
        <v>718</v>
      </c>
      <c r="E301" s="56" t="s">
        <v>727</v>
      </c>
      <c r="F301" s="56">
        <v>320</v>
      </c>
    </row>
    <row r="302" spans="2:6">
      <c r="B302" s="56">
        <v>5</v>
      </c>
      <c r="C302" s="56" t="s">
        <v>133</v>
      </c>
      <c r="D302" s="56" t="s">
        <v>718</v>
      </c>
      <c r="E302" s="56" t="s">
        <v>728</v>
      </c>
      <c r="F302" s="56">
        <v>321</v>
      </c>
    </row>
    <row r="303" spans="2:6">
      <c r="B303" s="56">
        <v>5</v>
      </c>
      <c r="C303" s="56" t="s">
        <v>133</v>
      </c>
      <c r="D303" s="56" t="s">
        <v>718</v>
      </c>
      <c r="E303" s="56" t="s">
        <v>729</v>
      </c>
      <c r="F303" s="56">
        <v>322</v>
      </c>
    </row>
    <row r="304" spans="2:6">
      <c r="B304" s="56">
        <v>5</v>
      </c>
      <c r="C304" s="56" t="s">
        <v>133</v>
      </c>
      <c r="D304" s="56" t="s">
        <v>718</v>
      </c>
      <c r="E304" s="56" t="s">
        <v>718</v>
      </c>
      <c r="F304" s="56">
        <v>323</v>
      </c>
    </row>
    <row r="305" spans="2:6">
      <c r="B305" s="56">
        <v>5</v>
      </c>
      <c r="C305" s="56" t="s">
        <v>133</v>
      </c>
      <c r="D305" s="56" t="s">
        <v>718</v>
      </c>
      <c r="E305" s="56" t="s">
        <v>730</v>
      </c>
      <c r="F305" s="56">
        <v>324</v>
      </c>
    </row>
    <row r="306" spans="2:6">
      <c r="B306" s="56">
        <v>5</v>
      </c>
      <c r="C306" s="56" t="s">
        <v>133</v>
      </c>
      <c r="D306" s="56" t="s">
        <v>718</v>
      </c>
      <c r="E306" s="56" t="s">
        <v>731</v>
      </c>
      <c r="F306" s="56">
        <v>325</v>
      </c>
    </row>
    <row r="307" spans="2:6">
      <c r="B307" s="56">
        <v>5</v>
      </c>
      <c r="C307" s="56" t="s">
        <v>133</v>
      </c>
      <c r="D307" s="56" t="s">
        <v>718</v>
      </c>
      <c r="E307" s="56" t="s">
        <v>732</v>
      </c>
      <c r="F307" s="56">
        <v>326</v>
      </c>
    </row>
    <row r="308" spans="2:6">
      <c r="B308" s="56"/>
      <c r="C308" s="56"/>
      <c r="D308" s="56"/>
      <c r="E308" s="56"/>
      <c r="F308" s="56"/>
    </row>
    <row r="309" spans="2:6">
      <c r="B309" s="56"/>
      <c r="C309" s="56"/>
      <c r="D309" s="56"/>
      <c r="E309" s="56"/>
      <c r="F309" s="56"/>
    </row>
    <row r="310" spans="2:6">
      <c r="B310" s="56">
        <v>6</v>
      </c>
      <c r="C310" s="56" t="s">
        <v>133</v>
      </c>
      <c r="D310" s="56" t="s">
        <v>733</v>
      </c>
      <c r="E310" s="56" t="s">
        <v>734</v>
      </c>
      <c r="F310" s="56">
        <v>328</v>
      </c>
    </row>
    <row r="311" spans="2:6">
      <c r="B311" s="56">
        <v>6</v>
      </c>
      <c r="C311" s="56" t="s">
        <v>133</v>
      </c>
      <c r="D311" s="56" t="s">
        <v>733</v>
      </c>
      <c r="E311" s="56" t="s">
        <v>735</v>
      </c>
      <c r="F311" s="56">
        <v>329</v>
      </c>
    </row>
    <row r="312" spans="2:6">
      <c r="B312" s="56">
        <v>6</v>
      </c>
      <c r="C312" s="56" t="s">
        <v>133</v>
      </c>
      <c r="D312" s="56" t="s">
        <v>733</v>
      </c>
      <c r="E312" s="56" t="s">
        <v>736</v>
      </c>
      <c r="F312" s="56">
        <v>330</v>
      </c>
    </row>
    <row r="313" spans="2:6">
      <c r="B313" s="56">
        <v>6</v>
      </c>
      <c r="C313" s="56" t="s">
        <v>133</v>
      </c>
      <c r="D313" s="56" t="s">
        <v>733</v>
      </c>
      <c r="E313" s="56" t="s">
        <v>737</v>
      </c>
      <c r="F313" s="56">
        <v>331</v>
      </c>
    </row>
    <row r="314" spans="2:6">
      <c r="B314" s="56">
        <v>6</v>
      </c>
      <c r="C314" s="56" t="s">
        <v>133</v>
      </c>
      <c r="D314" s="56" t="s">
        <v>733</v>
      </c>
      <c r="E314" s="56" t="s">
        <v>738</v>
      </c>
      <c r="F314" s="56">
        <v>332</v>
      </c>
    </row>
    <row r="315" spans="2:6">
      <c r="B315" s="56">
        <v>6</v>
      </c>
      <c r="C315" s="56" t="s">
        <v>133</v>
      </c>
      <c r="D315" s="56" t="s">
        <v>733</v>
      </c>
      <c r="E315" s="56" t="s">
        <v>739</v>
      </c>
      <c r="F315" s="56">
        <v>333</v>
      </c>
    </row>
    <row r="316" spans="2:6">
      <c r="B316" s="56">
        <v>6</v>
      </c>
      <c r="C316" s="56" t="s">
        <v>133</v>
      </c>
      <c r="D316" s="56" t="s">
        <v>733</v>
      </c>
      <c r="E316" s="56" t="s">
        <v>740</v>
      </c>
      <c r="F316" s="56">
        <v>334</v>
      </c>
    </row>
    <row r="317" spans="2:6">
      <c r="B317" s="56">
        <v>6</v>
      </c>
      <c r="C317" s="56" t="s">
        <v>133</v>
      </c>
      <c r="D317" s="56" t="s">
        <v>733</v>
      </c>
      <c r="E317" s="56" t="s">
        <v>741</v>
      </c>
      <c r="F317" s="56">
        <v>335</v>
      </c>
    </row>
    <row r="318" spans="2:6">
      <c r="B318" s="56">
        <v>6</v>
      </c>
      <c r="C318" s="56" t="s">
        <v>133</v>
      </c>
      <c r="D318" s="56" t="s">
        <v>733</v>
      </c>
      <c r="E318" s="56" t="s">
        <v>742</v>
      </c>
      <c r="F318" s="56">
        <v>336</v>
      </c>
    </row>
    <row r="319" spans="2:6">
      <c r="B319" s="56">
        <v>6</v>
      </c>
      <c r="C319" s="56" t="s">
        <v>133</v>
      </c>
      <c r="D319" s="56" t="s">
        <v>733</v>
      </c>
      <c r="E319" s="56" t="s">
        <v>743</v>
      </c>
      <c r="F319" s="56">
        <v>337</v>
      </c>
    </row>
    <row r="320" spans="2:6">
      <c r="B320" s="56">
        <v>6</v>
      </c>
      <c r="C320" s="56" t="s">
        <v>133</v>
      </c>
      <c r="D320" s="56" t="s">
        <v>733</v>
      </c>
      <c r="E320" s="56" t="s">
        <v>744</v>
      </c>
      <c r="F320" s="56">
        <v>338</v>
      </c>
    </row>
    <row r="321" spans="2:6">
      <c r="B321" s="56">
        <v>6</v>
      </c>
      <c r="C321" s="56" t="s">
        <v>133</v>
      </c>
      <c r="D321" s="56" t="s">
        <v>733</v>
      </c>
      <c r="E321" s="56" t="s">
        <v>745</v>
      </c>
      <c r="F321" s="56">
        <v>339</v>
      </c>
    </row>
    <row r="322" spans="2:6">
      <c r="B322" s="56">
        <v>6</v>
      </c>
      <c r="C322" s="56" t="s">
        <v>133</v>
      </c>
      <c r="D322" s="56" t="s">
        <v>733</v>
      </c>
      <c r="E322" s="56" t="s">
        <v>746</v>
      </c>
      <c r="F322" s="56">
        <v>340</v>
      </c>
    </row>
    <row r="323" spans="2:6">
      <c r="B323" s="56">
        <v>6</v>
      </c>
      <c r="C323" s="56" t="s">
        <v>133</v>
      </c>
      <c r="D323" s="56" t="s">
        <v>733</v>
      </c>
      <c r="E323" s="56" t="s">
        <v>747</v>
      </c>
      <c r="F323" s="56">
        <v>341</v>
      </c>
    </row>
    <row r="324" spans="2:6">
      <c r="B324" s="56">
        <v>6</v>
      </c>
      <c r="C324" s="56" t="s">
        <v>133</v>
      </c>
      <c r="D324" s="56" t="s">
        <v>733</v>
      </c>
      <c r="E324" s="56" t="s">
        <v>748</v>
      </c>
      <c r="F324" s="56">
        <v>342</v>
      </c>
    </row>
    <row r="325" spans="2:6">
      <c r="B325" s="56">
        <v>6</v>
      </c>
      <c r="C325" s="56" t="s">
        <v>133</v>
      </c>
      <c r="D325" s="56" t="s">
        <v>733</v>
      </c>
      <c r="E325" s="56" t="s">
        <v>749</v>
      </c>
      <c r="F325" s="56">
        <v>343</v>
      </c>
    </row>
    <row r="326" spans="2:6">
      <c r="B326" s="56">
        <v>6</v>
      </c>
      <c r="C326" s="56" t="s">
        <v>133</v>
      </c>
      <c r="D326" s="56" t="s">
        <v>733</v>
      </c>
      <c r="E326" s="56" t="s">
        <v>750</v>
      </c>
      <c r="F326" s="56">
        <v>344</v>
      </c>
    </row>
    <row r="327" spans="2:6">
      <c r="B327" s="56">
        <v>6</v>
      </c>
      <c r="C327" s="56" t="s">
        <v>133</v>
      </c>
      <c r="D327" s="56" t="s">
        <v>733</v>
      </c>
      <c r="E327" s="56" t="s">
        <v>751</v>
      </c>
      <c r="F327" s="56">
        <v>345</v>
      </c>
    </row>
    <row r="328" spans="2:6">
      <c r="B328" s="56">
        <v>6</v>
      </c>
      <c r="C328" s="56" t="s">
        <v>133</v>
      </c>
      <c r="D328" s="56" t="s">
        <v>733</v>
      </c>
      <c r="E328" s="56" t="s">
        <v>752</v>
      </c>
      <c r="F328" s="56">
        <v>346</v>
      </c>
    </row>
    <row r="329" spans="2:6">
      <c r="B329" s="56">
        <v>6</v>
      </c>
      <c r="C329" s="56" t="s">
        <v>133</v>
      </c>
      <c r="D329" s="56" t="s">
        <v>733</v>
      </c>
      <c r="E329" s="56" t="s">
        <v>753</v>
      </c>
      <c r="F329" s="56">
        <v>347</v>
      </c>
    </row>
    <row r="330" spans="2:6">
      <c r="B330" s="56">
        <v>6</v>
      </c>
      <c r="C330" s="56" t="s">
        <v>133</v>
      </c>
      <c r="D330" s="56" t="s">
        <v>733</v>
      </c>
      <c r="E330" s="56" t="s">
        <v>754</v>
      </c>
      <c r="F330" s="56">
        <v>348</v>
      </c>
    </row>
    <row r="331" spans="2:6">
      <c r="B331" s="56">
        <v>6</v>
      </c>
      <c r="C331" s="56" t="s">
        <v>133</v>
      </c>
      <c r="D331" s="56" t="s">
        <v>733</v>
      </c>
      <c r="E331" s="56" t="s">
        <v>755</v>
      </c>
      <c r="F331" s="56">
        <v>349</v>
      </c>
    </row>
    <row r="332" spans="2:6">
      <c r="B332" s="56">
        <v>6</v>
      </c>
      <c r="C332" s="56" t="s">
        <v>133</v>
      </c>
      <c r="D332" s="56" t="s">
        <v>733</v>
      </c>
      <c r="E332" s="56" t="s">
        <v>756</v>
      </c>
      <c r="F332" s="56">
        <v>350</v>
      </c>
    </row>
    <row r="333" spans="2:6">
      <c r="B333" s="56">
        <v>6</v>
      </c>
      <c r="C333" s="56" t="s">
        <v>133</v>
      </c>
      <c r="D333" s="56" t="s">
        <v>733</v>
      </c>
      <c r="E333" s="56" t="s">
        <v>757</v>
      </c>
      <c r="F333" s="56">
        <v>351</v>
      </c>
    </row>
    <row r="334" spans="2:6">
      <c r="B334" s="56">
        <v>6</v>
      </c>
      <c r="C334" s="56" t="s">
        <v>133</v>
      </c>
      <c r="D334" s="56" t="s">
        <v>733</v>
      </c>
      <c r="E334" s="56" t="s">
        <v>758</v>
      </c>
      <c r="F334" s="56">
        <v>352</v>
      </c>
    </row>
    <row r="335" spans="2:6">
      <c r="B335" s="56">
        <v>6</v>
      </c>
      <c r="C335" s="56" t="s">
        <v>133</v>
      </c>
      <c r="D335" s="56" t="s">
        <v>733</v>
      </c>
      <c r="E335" s="56" t="s">
        <v>759</v>
      </c>
      <c r="F335" s="56">
        <v>353</v>
      </c>
    </row>
    <row r="336" spans="2:6">
      <c r="B336" s="56">
        <v>6</v>
      </c>
      <c r="C336" s="56" t="s">
        <v>133</v>
      </c>
      <c r="D336" s="56" t="s">
        <v>733</v>
      </c>
      <c r="E336" s="56" t="s">
        <v>760</v>
      </c>
      <c r="F336" s="56">
        <v>354</v>
      </c>
    </row>
    <row r="337" spans="2:6">
      <c r="B337" s="56">
        <v>6</v>
      </c>
      <c r="C337" s="56" t="s">
        <v>133</v>
      </c>
      <c r="D337" s="56" t="s">
        <v>733</v>
      </c>
      <c r="E337" s="56" t="s">
        <v>1105</v>
      </c>
      <c r="F337" s="56">
        <v>355</v>
      </c>
    </row>
    <row r="338" spans="2:6">
      <c r="B338" s="56"/>
      <c r="C338" s="56"/>
      <c r="D338" s="56"/>
      <c r="E338" s="56"/>
      <c r="F338" s="56"/>
    </row>
    <row r="339" spans="2:6">
      <c r="B339" s="56"/>
      <c r="C339" s="56"/>
      <c r="D339" s="56"/>
      <c r="E339" s="56"/>
      <c r="F339" s="56"/>
    </row>
    <row r="340" spans="2:6">
      <c r="B340" s="56">
        <v>7</v>
      </c>
      <c r="C340" s="56" t="s">
        <v>133</v>
      </c>
      <c r="D340" s="56" t="s">
        <v>1021</v>
      </c>
      <c r="E340" s="56" t="s">
        <v>650</v>
      </c>
      <c r="F340" s="56">
        <v>357</v>
      </c>
    </row>
    <row r="341" spans="2:6">
      <c r="B341" s="56">
        <v>7</v>
      </c>
      <c r="C341" s="56" t="s">
        <v>133</v>
      </c>
      <c r="D341" s="56" t="s">
        <v>1021</v>
      </c>
      <c r="E341" s="56" t="s">
        <v>651</v>
      </c>
      <c r="F341" s="56">
        <v>358</v>
      </c>
    </row>
    <row r="342" spans="2:6">
      <c r="B342" s="56">
        <v>7</v>
      </c>
      <c r="C342" s="56" t="s">
        <v>133</v>
      </c>
      <c r="D342" s="56" t="s">
        <v>1021</v>
      </c>
      <c r="E342" s="56" t="s">
        <v>652</v>
      </c>
      <c r="F342" s="56">
        <v>359</v>
      </c>
    </row>
    <row r="343" spans="2:6">
      <c r="B343" s="56">
        <v>7</v>
      </c>
      <c r="C343" s="56" t="s">
        <v>133</v>
      </c>
      <c r="D343" s="56" t="s">
        <v>1021</v>
      </c>
      <c r="E343" s="56" t="s">
        <v>653</v>
      </c>
      <c r="F343" s="56">
        <v>360</v>
      </c>
    </row>
    <row r="344" spans="2:6">
      <c r="B344" s="56">
        <v>7</v>
      </c>
      <c r="C344" s="56" t="s">
        <v>133</v>
      </c>
      <c r="D344" s="56" t="s">
        <v>1021</v>
      </c>
      <c r="E344" s="56" t="s">
        <v>654</v>
      </c>
      <c r="F344" s="56">
        <v>361</v>
      </c>
    </row>
    <row r="345" spans="2:6">
      <c r="B345" s="56">
        <v>7</v>
      </c>
      <c r="C345" s="56" t="s">
        <v>133</v>
      </c>
      <c r="D345" s="56" t="s">
        <v>1021</v>
      </c>
      <c r="E345" s="56" t="s">
        <v>655</v>
      </c>
      <c r="F345" s="56">
        <v>362</v>
      </c>
    </row>
    <row r="346" spans="2:6">
      <c r="B346" s="56">
        <v>7</v>
      </c>
      <c r="C346" s="56" t="s">
        <v>133</v>
      </c>
      <c r="D346" s="56" t="s">
        <v>1021</v>
      </c>
      <c r="E346" s="56" t="s">
        <v>656</v>
      </c>
      <c r="F346" s="56">
        <v>363</v>
      </c>
    </row>
    <row r="347" spans="2:6">
      <c r="B347" s="56">
        <v>7</v>
      </c>
      <c r="C347" s="56" t="s">
        <v>133</v>
      </c>
      <c r="D347" s="56" t="s">
        <v>1021</v>
      </c>
      <c r="E347" s="56" t="s">
        <v>657</v>
      </c>
      <c r="F347" s="56">
        <v>364</v>
      </c>
    </row>
    <row r="348" spans="2:6">
      <c r="B348" s="56">
        <v>7</v>
      </c>
      <c r="C348" s="56" t="s">
        <v>133</v>
      </c>
      <c r="D348" s="56" t="s">
        <v>1021</v>
      </c>
      <c r="E348" s="56" t="s">
        <v>658</v>
      </c>
      <c r="F348" s="56">
        <v>365</v>
      </c>
    </row>
    <row r="349" spans="2:6">
      <c r="B349" s="56">
        <v>7</v>
      </c>
      <c r="C349" s="56" t="s">
        <v>133</v>
      </c>
      <c r="D349" s="56" t="s">
        <v>1021</v>
      </c>
      <c r="E349" s="56" t="s">
        <v>659</v>
      </c>
      <c r="F349" s="56">
        <v>366</v>
      </c>
    </row>
    <row r="350" spans="2:6">
      <c r="B350" s="56">
        <v>7</v>
      </c>
      <c r="C350" s="56" t="s">
        <v>133</v>
      </c>
      <c r="D350" s="56" t="s">
        <v>1021</v>
      </c>
      <c r="E350" s="56" t="s">
        <v>1020</v>
      </c>
      <c r="F350" s="56">
        <v>367</v>
      </c>
    </row>
    <row r="351" spans="2:6">
      <c r="B351" s="56">
        <v>7</v>
      </c>
      <c r="C351" s="56" t="s">
        <v>133</v>
      </c>
      <c r="D351" s="56" t="s">
        <v>1021</v>
      </c>
      <c r="E351" s="56" t="s">
        <v>660</v>
      </c>
      <c r="F351" s="56">
        <v>368</v>
      </c>
    </row>
    <row r="352" spans="2:6">
      <c r="B352" s="56">
        <v>7</v>
      </c>
      <c r="C352" s="56" t="s">
        <v>133</v>
      </c>
      <c r="D352" s="56" t="s">
        <v>1021</v>
      </c>
      <c r="E352" s="56" t="s">
        <v>661</v>
      </c>
      <c r="F352" s="56">
        <v>369</v>
      </c>
    </row>
    <row r="353" spans="2:6">
      <c r="B353" s="56">
        <v>7</v>
      </c>
      <c r="C353" s="56" t="s">
        <v>133</v>
      </c>
      <c r="D353" s="56" t="s">
        <v>1021</v>
      </c>
      <c r="E353" s="56" t="s">
        <v>662</v>
      </c>
      <c r="F353" s="56">
        <v>370</v>
      </c>
    </row>
    <row r="354" spans="2:6">
      <c r="B354" s="56">
        <v>7</v>
      </c>
      <c r="C354" s="56" t="s">
        <v>133</v>
      </c>
      <c r="D354" s="56" t="s">
        <v>1021</v>
      </c>
      <c r="E354" s="56" t="s">
        <v>663</v>
      </c>
      <c r="F354" s="56">
        <v>371</v>
      </c>
    </row>
    <row r="355" spans="2:6">
      <c r="B355" s="56">
        <v>7</v>
      </c>
      <c r="C355" s="56" t="s">
        <v>133</v>
      </c>
      <c r="D355" s="56" t="s">
        <v>1021</v>
      </c>
      <c r="E355" s="56" t="s">
        <v>664</v>
      </c>
      <c r="F355" s="56">
        <v>372</v>
      </c>
    </row>
    <row r="356" spans="2:6">
      <c r="B356" s="56">
        <v>7</v>
      </c>
      <c r="C356" s="56" t="s">
        <v>133</v>
      </c>
      <c r="D356" s="56" t="s">
        <v>1021</v>
      </c>
      <c r="E356" s="56" t="s">
        <v>665</v>
      </c>
      <c r="F356" s="56">
        <v>373</v>
      </c>
    </row>
    <row r="357" spans="2:6">
      <c r="B357" s="56">
        <v>7</v>
      </c>
      <c r="C357" s="56" t="s">
        <v>133</v>
      </c>
      <c r="D357" s="56" t="s">
        <v>1021</v>
      </c>
      <c r="E357" s="56" t="s">
        <v>666</v>
      </c>
      <c r="F357" s="56">
        <v>374</v>
      </c>
    </row>
    <row r="358" spans="2:6">
      <c r="B358" s="56">
        <v>7</v>
      </c>
      <c r="C358" s="56" t="s">
        <v>133</v>
      </c>
      <c r="D358" s="56" t="s">
        <v>1021</v>
      </c>
      <c r="E358" s="56" t="s">
        <v>667</v>
      </c>
      <c r="F358" s="56">
        <v>375</v>
      </c>
    </row>
    <row r="359" spans="2:6">
      <c r="B359" s="56">
        <v>7</v>
      </c>
      <c r="C359" s="56" t="s">
        <v>133</v>
      </c>
      <c r="D359" s="56" t="s">
        <v>1021</v>
      </c>
      <c r="E359" s="56" t="s">
        <v>668</v>
      </c>
      <c r="F359" s="56">
        <v>376</v>
      </c>
    </row>
    <row r="360" spans="2:6">
      <c r="B360" s="56">
        <v>7</v>
      </c>
      <c r="C360" s="56" t="s">
        <v>133</v>
      </c>
      <c r="D360" s="56" t="s">
        <v>1021</v>
      </c>
      <c r="E360" s="56" t="s">
        <v>669</v>
      </c>
      <c r="F360" s="56">
        <v>377</v>
      </c>
    </row>
    <row r="361" spans="2:6">
      <c r="B361" s="56">
        <v>7</v>
      </c>
      <c r="C361" s="56" t="s">
        <v>133</v>
      </c>
      <c r="D361" s="56" t="s">
        <v>1021</v>
      </c>
      <c r="E361" s="56" t="s">
        <v>670</v>
      </c>
      <c r="F361" s="56">
        <v>378</v>
      </c>
    </row>
    <row r="362" spans="2:6">
      <c r="B362" s="56">
        <v>7</v>
      </c>
      <c r="C362" s="56" t="s">
        <v>133</v>
      </c>
      <c r="D362" s="56" t="s">
        <v>1021</v>
      </c>
      <c r="E362" s="56" t="s">
        <v>671</v>
      </c>
      <c r="F362" s="56">
        <v>379</v>
      </c>
    </row>
    <row r="363" spans="2:6">
      <c r="B363" s="56">
        <v>7</v>
      </c>
      <c r="C363" s="56" t="s">
        <v>133</v>
      </c>
      <c r="D363" s="56" t="s">
        <v>1021</v>
      </c>
      <c r="E363" s="56" t="s">
        <v>672</v>
      </c>
      <c r="F363" s="56">
        <v>380</v>
      </c>
    </row>
    <row r="364" spans="2:6">
      <c r="B364" s="56">
        <v>7</v>
      </c>
      <c r="C364" s="56" t="s">
        <v>133</v>
      </c>
      <c r="D364" s="56" t="s">
        <v>1021</v>
      </c>
      <c r="E364" s="56" t="s">
        <v>673</v>
      </c>
      <c r="F364" s="56">
        <v>381</v>
      </c>
    </row>
    <row r="365" spans="2:6">
      <c r="B365" s="56">
        <v>7</v>
      </c>
      <c r="C365" s="56" t="s">
        <v>133</v>
      </c>
      <c r="D365" s="56" t="s">
        <v>1021</v>
      </c>
      <c r="E365" s="56" t="s">
        <v>674</v>
      </c>
      <c r="F365" s="56">
        <v>382</v>
      </c>
    </row>
    <row r="366" spans="2:6">
      <c r="B366" s="56">
        <v>7</v>
      </c>
      <c r="C366" s="56" t="s">
        <v>133</v>
      </c>
      <c r="D366" s="56" t="s">
        <v>1021</v>
      </c>
      <c r="E366" s="56" t="s">
        <v>675</v>
      </c>
      <c r="F366" s="56">
        <v>383</v>
      </c>
    </row>
    <row r="367" spans="2:6">
      <c r="B367" s="56">
        <v>7</v>
      </c>
      <c r="C367" s="56" t="s">
        <v>133</v>
      </c>
      <c r="D367" s="56" t="s">
        <v>1021</v>
      </c>
      <c r="E367" s="56" t="s">
        <v>676</v>
      </c>
      <c r="F367" s="56">
        <v>384</v>
      </c>
    </row>
    <row r="368" spans="2:6">
      <c r="B368" s="56">
        <v>7</v>
      </c>
      <c r="C368" s="56" t="s">
        <v>133</v>
      </c>
      <c r="D368" s="56" t="s">
        <v>1021</v>
      </c>
      <c r="E368" s="56" t="s">
        <v>677</v>
      </c>
      <c r="F368" s="56">
        <v>385</v>
      </c>
    </row>
    <row r="369" spans="2:6">
      <c r="B369" s="56">
        <v>7</v>
      </c>
      <c r="C369" s="56" t="s">
        <v>133</v>
      </c>
      <c r="D369" s="56" t="s">
        <v>1021</v>
      </c>
      <c r="E369" s="56" t="s">
        <v>1106</v>
      </c>
      <c r="F369" s="56">
        <v>386</v>
      </c>
    </row>
    <row r="370" spans="2:6">
      <c r="B370" s="56"/>
      <c r="C370" s="56"/>
      <c r="D370" s="56"/>
      <c r="E370" s="56"/>
      <c r="F370" s="56"/>
    </row>
    <row r="371" spans="2:6">
      <c r="B371" s="56"/>
      <c r="C371" s="56"/>
      <c r="D371" s="56"/>
      <c r="E371" s="56"/>
      <c r="F371" s="56"/>
    </row>
    <row r="372" spans="2:6">
      <c r="B372" s="56">
        <v>8</v>
      </c>
      <c r="C372" s="56" t="s">
        <v>133</v>
      </c>
      <c r="D372" s="56" t="s">
        <v>1012</v>
      </c>
      <c r="E372" s="56" t="s">
        <v>678</v>
      </c>
      <c r="F372" s="56">
        <v>388</v>
      </c>
    </row>
    <row r="373" spans="2:6">
      <c r="B373" s="56">
        <v>8</v>
      </c>
      <c r="C373" s="56" t="s">
        <v>133</v>
      </c>
      <c r="D373" s="56" t="s">
        <v>1012</v>
      </c>
      <c r="E373" s="56" t="s">
        <v>679</v>
      </c>
      <c r="F373" s="56">
        <v>389</v>
      </c>
    </row>
    <row r="374" spans="2:6">
      <c r="B374" s="56">
        <v>8</v>
      </c>
      <c r="C374" s="56" t="s">
        <v>133</v>
      </c>
      <c r="D374" s="56" t="s">
        <v>1012</v>
      </c>
      <c r="E374" s="56" t="s">
        <v>680</v>
      </c>
      <c r="F374" s="56">
        <v>390</v>
      </c>
    </row>
    <row r="375" spans="2:6">
      <c r="B375" s="56">
        <v>8</v>
      </c>
      <c r="C375" s="56" t="s">
        <v>133</v>
      </c>
      <c r="D375" s="56" t="s">
        <v>1012</v>
      </c>
      <c r="E375" s="56" t="s">
        <v>681</v>
      </c>
      <c r="F375" s="56">
        <v>391</v>
      </c>
    </row>
    <row r="376" spans="2:6">
      <c r="B376" s="56">
        <v>8</v>
      </c>
      <c r="C376" s="56" t="s">
        <v>133</v>
      </c>
      <c r="D376" s="56" t="s">
        <v>1012</v>
      </c>
      <c r="E376" s="56" t="s">
        <v>682</v>
      </c>
      <c r="F376" s="56">
        <v>392</v>
      </c>
    </row>
    <row r="377" spans="2:6">
      <c r="B377" s="56">
        <v>8</v>
      </c>
      <c r="C377" s="56" t="s">
        <v>133</v>
      </c>
      <c r="D377" s="56" t="s">
        <v>1012</v>
      </c>
      <c r="E377" s="56" t="s">
        <v>683</v>
      </c>
      <c r="F377" s="56">
        <v>393</v>
      </c>
    </row>
    <row r="378" spans="2:6">
      <c r="B378" s="56">
        <v>8</v>
      </c>
      <c r="C378" s="56" t="s">
        <v>133</v>
      </c>
      <c r="D378" s="56" t="s">
        <v>1012</v>
      </c>
      <c r="E378" s="56" t="s">
        <v>684</v>
      </c>
      <c r="F378" s="56">
        <v>394</v>
      </c>
    </row>
    <row r="379" spans="2:6">
      <c r="B379" s="56">
        <v>8</v>
      </c>
      <c r="C379" s="56" t="s">
        <v>133</v>
      </c>
      <c r="D379" s="56" t="s">
        <v>1012</v>
      </c>
      <c r="E379" s="56" t="s">
        <v>685</v>
      </c>
      <c r="F379" s="56">
        <v>395</v>
      </c>
    </row>
    <row r="380" spans="2:6">
      <c r="B380" s="56">
        <v>8</v>
      </c>
      <c r="C380" s="56" t="s">
        <v>133</v>
      </c>
      <c r="D380" s="56" t="s">
        <v>1012</v>
      </c>
      <c r="E380" s="56" t="s">
        <v>686</v>
      </c>
      <c r="F380" s="56">
        <v>396</v>
      </c>
    </row>
    <row r="381" spans="2:6">
      <c r="B381" s="56">
        <v>8</v>
      </c>
      <c r="C381" s="56" t="s">
        <v>133</v>
      </c>
      <c r="D381" s="56" t="s">
        <v>1012</v>
      </c>
      <c r="E381" s="56" t="s">
        <v>687</v>
      </c>
      <c r="F381" s="56">
        <v>397</v>
      </c>
    </row>
    <row r="382" spans="2:6">
      <c r="B382" s="56">
        <v>8</v>
      </c>
      <c r="C382" s="56" t="s">
        <v>133</v>
      </c>
      <c r="D382" s="56" t="s">
        <v>1012</v>
      </c>
      <c r="E382" s="56" t="s">
        <v>707</v>
      </c>
      <c r="F382" s="56">
        <v>398</v>
      </c>
    </row>
    <row r="383" spans="2:6">
      <c r="B383" s="56">
        <v>8</v>
      </c>
      <c r="C383" s="56" t="s">
        <v>133</v>
      </c>
      <c r="D383" s="56" t="s">
        <v>1012</v>
      </c>
      <c r="E383" s="56" t="s">
        <v>708</v>
      </c>
      <c r="F383" s="56">
        <v>399</v>
      </c>
    </row>
    <row r="384" spans="2:6">
      <c r="B384" s="56">
        <v>8</v>
      </c>
      <c r="C384" s="56" t="s">
        <v>133</v>
      </c>
      <c r="D384" s="56" t="s">
        <v>1012</v>
      </c>
      <c r="E384" s="56" t="s">
        <v>709</v>
      </c>
      <c r="F384" s="56">
        <v>400</v>
      </c>
    </row>
    <row r="385" spans="2:6">
      <c r="B385" s="56">
        <v>8</v>
      </c>
      <c r="C385" s="56" t="s">
        <v>133</v>
      </c>
      <c r="D385" s="56" t="s">
        <v>1012</v>
      </c>
      <c r="E385" s="56" t="s">
        <v>710</v>
      </c>
      <c r="F385" s="56">
        <v>401</v>
      </c>
    </row>
    <row r="386" spans="2:6">
      <c r="B386" s="56">
        <v>8</v>
      </c>
      <c r="C386" s="56" t="s">
        <v>133</v>
      </c>
      <c r="D386" s="56" t="s">
        <v>1012</v>
      </c>
      <c r="E386" s="56" t="s">
        <v>711</v>
      </c>
      <c r="F386" s="56">
        <v>402</v>
      </c>
    </row>
    <row r="387" spans="2:6">
      <c r="B387" s="56">
        <v>8</v>
      </c>
      <c r="C387" s="56" t="s">
        <v>133</v>
      </c>
      <c r="D387" s="56" t="s">
        <v>1012</v>
      </c>
      <c r="E387" s="56" t="s">
        <v>712</v>
      </c>
      <c r="F387" s="56">
        <v>403</v>
      </c>
    </row>
    <row r="388" spans="2:6">
      <c r="B388" s="56">
        <v>8</v>
      </c>
      <c r="C388" s="56" t="s">
        <v>133</v>
      </c>
      <c r="D388" s="56" t="s">
        <v>1012</v>
      </c>
      <c r="E388" s="56" t="s">
        <v>713</v>
      </c>
      <c r="F388" s="56">
        <v>404</v>
      </c>
    </row>
    <row r="389" spans="2:6">
      <c r="B389" s="56">
        <v>8</v>
      </c>
      <c r="C389" s="56" t="s">
        <v>133</v>
      </c>
      <c r="D389" s="56" t="s">
        <v>1012</v>
      </c>
      <c r="E389" s="56" t="s">
        <v>714</v>
      </c>
      <c r="F389" s="56">
        <v>405</v>
      </c>
    </row>
    <row r="390" spans="2:6">
      <c r="B390" s="56">
        <v>8</v>
      </c>
      <c r="C390" s="56" t="s">
        <v>133</v>
      </c>
      <c r="D390" s="56" t="s">
        <v>1012</v>
      </c>
      <c r="E390" s="56" t="s">
        <v>715</v>
      </c>
      <c r="F390" s="56">
        <v>406</v>
      </c>
    </row>
    <row r="391" spans="2:6">
      <c r="B391" s="56">
        <v>8</v>
      </c>
      <c r="C391" s="56" t="s">
        <v>133</v>
      </c>
      <c r="D391" s="56" t="s">
        <v>1012</v>
      </c>
      <c r="E391" s="56" t="s">
        <v>716</v>
      </c>
      <c r="F391" s="56">
        <v>407</v>
      </c>
    </row>
    <row r="392" spans="2:6">
      <c r="B392" s="56">
        <v>8</v>
      </c>
      <c r="C392" s="56" t="s">
        <v>133</v>
      </c>
      <c r="D392" s="56" t="s">
        <v>1012</v>
      </c>
      <c r="E392" s="56" t="s">
        <v>717</v>
      </c>
      <c r="F392" s="56">
        <v>408</v>
      </c>
    </row>
    <row r="393" spans="2:6">
      <c r="B393" s="56">
        <v>8</v>
      </c>
      <c r="C393" s="56" t="s">
        <v>133</v>
      </c>
      <c r="D393" s="56" t="s">
        <v>1012</v>
      </c>
      <c r="E393" s="56" t="s">
        <v>1108</v>
      </c>
      <c r="F393" s="56">
        <v>409</v>
      </c>
    </row>
    <row r="394" spans="2:6">
      <c r="B394" s="56">
        <v>8</v>
      </c>
      <c r="C394" s="56" t="s">
        <v>133</v>
      </c>
      <c r="D394" s="56" t="s">
        <v>1012</v>
      </c>
      <c r="E394" s="56" t="s">
        <v>1191</v>
      </c>
      <c r="F394" s="56">
        <v>410</v>
      </c>
    </row>
    <row r="395" spans="2:6">
      <c r="B395" s="56"/>
      <c r="C395" s="56"/>
      <c r="D395" s="56"/>
      <c r="E395" s="56"/>
      <c r="F395" s="56"/>
    </row>
    <row r="396" spans="2:6">
      <c r="B396" s="56"/>
      <c r="C396" s="56"/>
      <c r="D396" s="56"/>
      <c r="E396" s="56"/>
      <c r="F396" s="56"/>
    </row>
    <row r="397" spans="2:6">
      <c r="B397" s="56">
        <v>9</v>
      </c>
      <c r="C397" s="56" t="s">
        <v>133</v>
      </c>
      <c r="D397" s="56" t="s">
        <v>1013</v>
      </c>
      <c r="E397" s="56" t="s">
        <v>689</v>
      </c>
      <c r="F397" s="56">
        <v>412</v>
      </c>
    </row>
    <row r="398" spans="2:6">
      <c r="B398" s="56">
        <v>9</v>
      </c>
      <c r="C398" s="56" t="s">
        <v>133</v>
      </c>
      <c r="D398" s="56" t="s">
        <v>1013</v>
      </c>
      <c r="E398" s="56" t="s">
        <v>690</v>
      </c>
      <c r="F398" s="56">
        <v>413</v>
      </c>
    </row>
    <row r="399" spans="2:6">
      <c r="B399" s="56">
        <v>9</v>
      </c>
      <c r="C399" s="56" t="s">
        <v>133</v>
      </c>
      <c r="D399" s="56" t="s">
        <v>1013</v>
      </c>
      <c r="E399" s="56" t="s">
        <v>688</v>
      </c>
      <c r="F399" s="56">
        <v>414</v>
      </c>
    </row>
    <row r="400" spans="2:6">
      <c r="B400" s="56">
        <v>9</v>
      </c>
      <c r="C400" s="56" t="s">
        <v>133</v>
      </c>
      <c r="D400" s="56" t="s">
        <v>1013</v>
      </c>
      <c r="E400" s="56" t="s">
        <v>691</v>
      </c>
      <c r="F400" s="56">
        <v>415</v>
      </c>
    </row>
    <row r="401" spans="2:6">
      <c r="B401" s="56">
        <v>9</v>
      </c>
      <c r="C401" s="56" t="s">
        <v>133</v>
      </c>
      <c r="D401" s="56" t="s">
        <v>1013</v>
      </c>
      <c r="E401" s="56" t="s">
        <v>692</v>
      </c>
      <c r="F401" s="56">
        <v>416</v>
      </c>
    </row>
    <row r="402" spans="2:6">
      <c r="B402" s="56">
        <v>9</v>
      </c>
      <c r="C402" s="56" t="s">
        <v>133</v>
      </c>
      <c r="D402" s="56" t="s">
        <v>1013</v>
      </c>
      <c r="E402" s="56" t="s">
        <v>693</v>
      </c>
      <c r="F402" s="56">
        <v>417</v>
      </c>
    </row>
    <row r="403" spans="2:6">
      <c r="B403" s="56">
        <v>9</v>
      </c>
      <c r="C403" s="56" t="s">
        <v>133</v>
      </c>
      <c r="D403" s="56" t="s">
        <v>1013</v>
      </c>
      <c r="E403" s="56" t="s">
        <v>694</v>
      </c>
      <c r="F403" s="56">
        <v>418</v>
      </c>
    </row>
    <row r="404" spans="2:6">
      <c r="B404" s="56">
        <v>9</v>
      </c>
      <c r="C404" s="56" t="s">
        <v>133</v>
      </c>
      <c r="D404" s="56" t="s">
        <v>1013</v>
      </c>
      <c r="E404" s="56" t="s">
        <v>695</v>
      </c>
      <c r="F404" s="56">
        <v>419</v>
      </c>
    </row>
    <row r="405" spans="2:6">
      <c r="B405" s="56">
        <v>9</v>
      </c>
      <c r="C405" s="56" t="s">
        <v>133</v>
      </c>
      <c r="D405" s="56" t="s">
        <v>1013</v>
      </c>
      <c r="E405" s="56" t="s">
        <v>696</v>
      </c>
      <c r="F405" s="56">
        <v>420</v>
      </c>
    </row>
    <row r="406" spans="2:6">
      <c r="B406" s="56">
        <v>9</v>
      </c>
      <c r="C406" s="56" t="s">
        <v>133</v>
      </c>
      <c r="D406" s="56" t="s">
        <v>1013</v>
      </c>
      <c r="E406" s="56" t="s">
        <v>698</v>
      </c>
      <c r="F406" s="56">
        <v>421</v>
      </c>
    </row>
    <row r="407" spans="2:6">
      <c r="B407" s="56">
        <v>9</v>
      </c>
      <c r="C407" s="56" t="s">
        <v>133</v>
      </c>
      <c r="D407" s="56" t="s">
        <v>1013</v>
      </c>
      <c r="E407" s="56" t="s">
        <v>699</v>
      </c>
      <c r="F407" s="56">
        <v>422</v>
      </c>
    </row>
    <row r="408" spans="2:6">
      <c r="B408" s="56">
        <v>9</v>
      </c>
      <c r="C408" s="56" t="s">
        <v>133</v>
      </c>
      <c r="D408" s="56" t="s">
        <v>1013</v>
      </c>
      <c r="E408" s="56" t="s">
        <v>700</v>
      </c>
      <c r="F408" s="56">
        <v>423</v>
      </c>
    </row>
    <row r="409" spans="2:6">
      <c r="B409" s="56">
        <v>9</v>
      </c>
      <c r="C409" s="56" t="s">
        <v>133</v>
      </c>
      <c r="D409" s="56" t="s">
        <v>1013</v>
      </c>
      <c r="E409" s="56" t="s">
        <v>701</v>
      </c>
      <c r="F409" s="56">
        <v>424</v>
      </c>
    </row>
    <row r="410" spans="2:6">
      <c r="B410" s="56">
        <v>9</v>
      </c>
      <c r="C410" s="56" t="s">
        <v>133</v>
      </c>
      <c r="D410" s="56" t="s">
        <v>1013</v>
      </c>
      <c r="E410" s="56" t="s">
        <v>702</v>
      </c>
      <c r="F410" s="56">
        <v>425</v>
      </c>
    </row>
    <row r="411" spans="2:6">
      <c r="B411" s="56">
        <v>9</v>
      </c>
      <c r="C411" s="56" t="s">
        <v>133</v>
      </c>
      <c r="D411" s="56" t="s">
        <v>1013</v>
      </c>
      <c r="E411" s="56" t="s">
        <v>703</v>
      </c>
      <c r="F411" s="56">
        <v>426</v>
      </c>
    </row>
    <row r="412" spans="2:6">
      <c r="B412" s="56">
        <v>9</v>
      </c>
      <c r="C412" s="56" t="s">
        <v>133</v>
      </c>
      <c r="D412" s="56" t="s">
        <v>1013</v>
      </c>
      <c r="E412" s="56" t="s">
        <v>704</v>
      </c>
      <c r="F412" s="56">
        <v>427</v>
      </c>
    </row>
    <row r="413" spans="2:6">
      <c r="B413" s="56">
        <v>9</v>
      </c>
      <c r="C413" s="56" t="s">
        <v>133</v>
      </c>
      <c r="D413" s="56" t="s">
        <v>1013</v>
      </c>
      <c r="E413" s="56" t="s">
        <v>705</v>
      </c>
      <c r="F413" s="56">
        <v>428</v>
      </c>
    </row>
    <row r="414" spans="2:6">
      <c r="B414" s="56">
        <v>9</v>
      </c>
      <c r="C414" s="56" t="s">
        <v>133</v>
      </c>
      <c r="D414" s="56" t="s">
        <v>1013</v>
      </c>
      <c r="E414" s="56" t="s">
        <v>697</v>
      </c>
      <c r="F414" s="56">
        <v>429</v>
      </c>
    </row>
    <row r="415" spans="2:6">
      <c r="B415" s="56">
        <v>9</v>
      </c>
      <c r="C415" s="56" t="s">
        <v>133</v>
      </c>
      <c r="D415" s="56" t="s">
        <v>1013</v>
      </c>
      <c r="E415" s="56" t="s">
        <v>706</v>
      </c>
      <c r="F415" s="56">
        <v>430</v>
      </c>
    </row>
    <row r="416" spans="2:6">
      <c r="B416" s="56">
        <v>9</v>
      </c>
      <c r="C416" s="56" t="s">
        <v>133</v>
      </c>
      <c r="D416" s="56" t="s">
        <v>1013</v>
      </c>
      <c r="E416" s="56" t="s">
        <v>1106</v>
      </c>
      <c r="F416" s="56">
        <v>431</v>
      </c>
    </row>
    <row r="417" spans="2:6">
      <c r="B417" s="56"/>
      <c r="C417" s="56"/>
      <c r="D417" s="56"/>
      <c r="E417" s="56"/>
      <c r="F417" s="56"/>
    </row>
    <row r="418" spans="2:6">
      <c r="B418" s="56"/>
      <c r="C418" s="56"/>
      <c r="D418" s="56"/>
      <c r="E418" s="56"/>
      <c r="F418" s="56"/>
    </row>
    <row r="419" spans="2:6">
      <c r="B419" s="56">
        <v>10</v>
      </c>
      <c r="C419" s="56" t="s">
        <v>118</v>
      </c>
      <c r="D419" s="56" t="s">
        <v>1016</v>
      </c>
      <c r="E419" s="56" t="s">
        <v>584</v>
      </c>
      <c r="F419" s="56">
        <v>433</v>
      </c>
    </row>
    <row r="420" spans="2:6">
      <c r="B420" s="56">
        <v>10</v>
      </c>
      <c r="C420" s="56" t="s">
        <v>118</v>
      </c>
      <c r="D420" s="56" t="s">
        <v>1016</v>
      </c>
      <c r="E420" s="56" t="s">
        <v>585</v>
      </c>
      <c r="F420" s="56">
        <v>434</v>
      </c>
    </row>
    <row r="421" spans="2:6">
      <c r="B421" s="56">
        <v>10</v>
      </c>
      <c r="C421" s="56" t="s">
        <v>118</v>
      </c>
      <c r="D421" s="56" t="s">
        <v>1016</v>
      </c>
      <c r="E421" s="56" t="s">
        <v>586</v>
      </c>
      <c r="F421" s="56">
        <v>435</v>
      </c>
    </row>
    <row r="422" spans="2:6">
      <c r="B422" s="56">
        <v>10</v>
      </c>
      <c r="C422" s="56" t="s">
        <v>118</v>
      </c>
      <c r="D422" s="56" t="s">
        <v>1016</v>
      </c>
      <c r="E422" s="56" t="s">
        <v>587</v>
      </c>
      <c r="F422" s="56">
        <v>436</v>
      </c>
    </row>
    <row r="423" spans="2:6">
      <c r="B423" s="56">
        <v>10</v>
      </c>
      <c r="C423" s="56" t="s">
        <v>118</v>
      </c>
      <c r="D423" s="56" t="s">
        <v>1016</v>
      </c>
      <c r="E423" s="56" t="s">
        <v>588</v>
      </c>
      <c r="F423" s="56">
        <v>437</v>
      </c>
    </row>
    <row r="424" spans="2:6">
      <c r="B424" s="56">
        <v>10</v>
      </c>
      <c r="C424" s="56" t="s">
        <v>118</v>
      </c>
      <c r="D424" s="56" t="s">
        <v>1016</v>
      </c>
      <c r="E424" s="56" t="s">
        <v>589</v>
      </c>
      <c r="F424" s="56">
        <v>438</v>
      </c>
    </row>
    <row r="425" spans="2:6">
      <c r="B425" s="56">
        <v>10</v>
      </c>
      <c r="C425" s="56" t="s">
        <v>118</v>
      </c>
      <c r="D425" s="56" t="s">
        <v>1016</v>
      </c>
      <c r="E425" s="56" t="s">
        <v>590</v>
      </c>
      <c r="F425" s="56">
        <v>439</v>
      </c>
    </row>
    <row r="426" spans="2:6">
      <c r="B426" s="56">
        <v>10</v>
      </c>
      <c r="C426" s="56" t="s">
        <v>118</v>
      </c>
      <c r="D426" s="56" t="s">
        <v>1016</v>
      </c>
      <c r="E426" s="56" t="s">
        <v>591</v>
      </c>
      <c r="F426" s="56">
        <v>440</v>
      </c>
    </row>
    <row r="427" spans="2:6">
      <c r="B427" s="56">
        <v>10</v>
      </c>
      <c r="C427" s="56" t="s">
        <v>118</v>
      </c>
      <c r="D427" s="56" t="s">
        <v>1016</v>
      </c>
      <c r="E427" s="56" t="s">
        <v>592</v>
      </c>
      <c r="F427" s="56">
        <v>441</v>
      </c>
    </row>
    <row r="428" spans="2:6">
      <c r="B428" s="56">
        <v>10</v>
      </c>
      <c r="C428" s="56" t="s">
        <v>118</v>
      </c>
      <c r="D428" s="56" t="s">
        <v>1016</v>
      </c>
      <c r="E428" s="56" t="s">
        <v>593</v>
      </c>
      <c r="F428" s="56">
        <v>442</v>
      </c>
    </row>
    <row r="429" spans="2:6">
      <c r="B429" s="56">
        <v>10</v>
      </c>
      <c r="C429" s="56" t="s">
        <v>118</v>
      </c>
      <c r="D429" s="56" t="s">
        <v>1016</v>
      </c>
      <c r="E429" s="56" t="s">
        <v>594</v>
      </c>
      <c r="F429" s="56">
        <v>443</v>
      </c>
    </row>
    <row r="430" spans="2:6">
      <c r="B430" s="56">
        <v>10</v>
      </c>
      <c r="C430" s="56" t="s">
        <v>118</v>
      </c>
      <c r="D430" s="56" t="s">
        <v>1016</v>
      </c>
      <c r="E430" s="56" t="s">
        <v>595</v>
      </c>
      <c r="F430" s="56">
        <v>444</v>
      </c>
    </row>
    <row r="431" spans="2:6">
      <c r="B431" s="56">
        <v>10</v>
      </c>
      <c r="C431" s="56" t="s">
        <v>118</v>
      </c>
      <c r="D431" s="56" t="s">
        <v>1016</v>
      </c>
      <c r="E431" s="56" t="s">
        <v>596</v>
      </c>
      <c r="F431" s="56">
        <v>445</v>
      </c>
    </row>
    <row r="432" spans="2:6">
      <c r="B432" s="56">
        <v>10</v>
      </c>
      <c r="C432" s="56" t="s">
        <v>118</v>
      </c>
      <c r="D432" s="56" t="s">
        <v>1016</v>
      </c>
      <c r="E432" s="56" t="s">
        <v>597</v>
      </c>
      <c r="F432" s="56">
        <v>446</v>
      </c>
    </row>
    <row r="433" spans="2:6">
      <c r="B433" s="56">
        <v>10</v>
      </c>
      <c r="C433" s="56" t="s">
        <v>118</v>
      </c>
      <c r="D433" s="56" t="s">
        <v>1016</v>
      </c>
      <c r="E433" s="56" t="s">
        <v>598</v>
      </c>
      <c r="F433" s="56">
        <v>447</v>
      </c>
    </row>
    <row r="434" spans="2:6">
      <c r="B434" s="56">
        <v>10</v>
      </c>
      <c r="C434" s="56" t="s">
        <v>118</v>
      </c>
      <c r="D434" s="56" t="s">
        <v>1016</v>
      </c>
      <c r="E434" s="56" t="s">
        <v>599</v>
      </c>
      <c r="F434" s="56">
        <v>448</v>
      </c>
    </row>
    <row r="435" spans="2:6">
      <c r="B435" s="56">
        <v>10</v>
      </c>
      <c r="C435" s="56" t="s">
        <v>118</v>
      </c>
      <c r="D435" s="56" t="s">
        <v>1016</v>
      </c>
      <c r="E435" s="56" t="s">
        <v>600</v>
      </c>
      <c r="F435" s="56">
        <v>449</v>
      </c>
    </row>
    <row r="436" spans="2:6">
      <c r="B436" s="56">
        <v>10</v>
      </c>
      <c r="C436" s="56" t="s">
        <v>118</v>
      </c>
      <c r="D436" s="56" t="s">
        <v>1016</v>
      </c>
      <c r="E436" s="56" t="s">
        <v>601</v>
      </c>
      <c r="F436" s="56">
        <v>450</v>
      </c>
    </row>
    <row r="437" spans="2:6">
      <c r="B437" s="56">
        <v>10</v>
      </c>
      <c r="C437" s="56" t="s">
        <v>118</v>
      </c>
      <c r="D437" s="56" t="s">
        <v>1016</v>
      </c>
      <c r="E437" s="56" t="s">
        <v>602</v>
      </c>
      <c r="F437" s="56">
        <v>451</v>
      </c>
    </row>
    <row r="438" spans="2:6">
      <c r="B438" s="56">
        <v>10</v>
      </c>
      <c r="C438" s="56" t="s">
        <v>118</v>
      </c>
      <c r="D438" s="56" t="s">
        <v>1016</v>
      </c>
      <c r="E438" s="56" t="s">
        <v>603</v>
      </c>
      <c r="F438" s="56">
        <v>452</v>
      </c>
    </row>
    <row r="439" spans="2:6">
      <c r="B439" s="56">
        <v>10</v>
      </c>
      <c r="C439" s="56" t="s">
        <v>118</v>
      </c>
      <c r="D439" s="56" t="s">
        <v>1016</v>
      </c>
      <c r="E439" s="56" t="s">
        <v>604</v>
      </c>
      <c r="F439" s="56">
        <v>453</v>
      </c>
    </row>
    <row r="440" spans="2:6">
      <c r="B440" s="56">
        <v>10</v>
      </c>
      <c r="C440" s="56" t="s">
        <v>118</v>
      </c>
      <c r="D440" s="56" t="s">
        <v>1016</v>
      </c>
      <c r="E440" s="56" t="s">
        <v>605</v>
      </c>
      <c r="F440" s="56">
        <v>454</v>
      </c>
    </row>
    <row r="441" spans="2:6">
      <c r="B441" s="56">
        <v>10</v>
      </c>
      <c r="C441" s="56" t="s">
        <v>118</v>
      </c>
      <c r="D441" s="56" t="s">
        <v>1016</v>
      </c>
      <c r="E441" s="56" t="s">
        <v>606</v>
      </c>
      <c r="F441" s="56">
        <v>455</v>
      </c>
    </row>
    <row r="442" spans="2:6">
      <c r="B442" s="56">
        <v>10</v>
      </c>
      <c r="C442" s="56" t="s">
        <v>118</v>
      </c>
      <c r="D442" s="56" t="s">
        <v>1016</v>
      </c>
      <c r="E442" s="56" t="s">
        <v>607</v>
      </c>
      <c r="F442" s="56">
        <v>456</v>
      </c>
    </row>
    <row r="443" spans="2:6">
      <c r="B443" s="56">
        <v>10</v>
      </c>
      <c r="C443" s="56" t="s">
        <v>118</v>
      </c>
      <c r="D443" s="56" t="s">
        <v>1016</v>
      </c>
      <c r="E443" s="56" t="s">
        <v>608</v>
      </c>
      <c r="F443" s="56">
        <v>457</v>
      </c>
    </row>
    <row r="444" spans="2:6">
      <c r="B444" s="56">
        <v>10</v>
      </c>
      <c r="C444" s="56" t="s">
        <v>118</v>
      </c>
      <c r="D444" s="56" t="s">
        <v>1016</v>
      </c>
      <c r="E444" s="56" t="s">
        <v>609</v>
      </c>
      <c r="F444" s="56">
        <v>458</v>
      </c>
    </row>
    <row r="445" spans="2:6">
      <c r="B445" s="56">
        <v>10</v>
      </c>
      <c r="C445" s="56" t="s">
        <v>118</v>
      </c>
      <c r="D445" s="56" t="s">
        <v>1016</v>
      </c>
      <c r="E445" s="56" t="s">
        <v>610</v>
      </c>
      <c r="F445" s="56">
        <v>459</v>
      </c>
    </row>
    <row r="446" spans="2:6">
      <c r="B446" s="56">
        <v>10</v>
      </c>
      <c r="C446" s="56" t="s">
        <v>118</v>
      </c>
      <c r="D446" s="56" t="s">
        <v>1016</v>
      </c>
      <c r="E446" s="56" t="s">
        <v>611</v>
      </c>
      <c r="F446" s="56">
        <v>460</v>
      </c>
    </row>
    <row r="447" spans="2:6">
      <c r="B447" s="56">
        <v>10</v>
      </c>
      <c r="C447" s="56" t="s">
        <v>118</v>
      </c>
      <c r="D447" s="56" t="s">
        <v>1016</v>
      </c>
      <c r="E447" s="56" t="s">
        <v>612</v>
      </c>
      <c r="F447" s="56">
        <v>461</v>
      </c>
    </row>
    <row r="448" spans="2:6">
      <c r="B448" s="56">
        <v>10</v>
      </c>
      <c r="C448" s="56" t="s">
        <v>118</v>
      </c>
      <c r="D448" s="56" t="s">
        <v>1016</v>
      </c>
      <c r="E448" s="56" t="s">
        <v>613</v>
      </c>
      <c r="F448" s="56">
        <v>462</v>
      </c>
    </row>
    <row r="449" spans="2:6">
      <c r="B449" s="56">
        <v>10</v>
      </c>
      <c r="C449" s="56" t="s">
        <v>118</v>
      </c>
      <c r="D449" s="56" t="s">
        <v>1016</v>
      </c>
      <c r="E449" s="56" t="s">
        <v>1109</v>
      </c>
      <c r="F449" s="56">
        <v>463</v>
      </c>
    </row>
    <row r="450" spans="2:6">
      <c r="B450" s="56">
        <v>10</v>
      </c>
      <c r="C450" s="56" t="s">
        <v>118</v>
      </c>
      <c r="D450" s="56" t="s">
        <v>1111</v>
      </c>
      <c r="E450" s="56" t="s">
        <v>1110</v>
      </c>
      <c r="F450" s="56">
        <v>464</v>
      </c>
    </row>
    <row r="451" spans="2:6">
      <c r="B451" s="56"/>
      <c r="C451" s="56"/>
      <c r="D451" s="56"/>
      <c r="E451" s="56"/>
      <c r="F451" s="56"/>
    </row>
    <row r="452" spans="2:6">
      <c r="B452" s="56"/>
      <c r="C452" s="56"/>
      <c r="D452" s="56"/>
      <c r="E452" s="56"/>
      <c r="F452" s="56"/>
    </row>
    <row r="453" spans="2:6">
      <c r="B453" s="56">
        <v>11</v>
      </c>
      <c r="C453" s="56" t="s">
        <v>118</v>
      </c>
      <c r="D453" s="56" t="s">
        <v>614</v>
      </c>
      <c r="E453" s="56" t="s">
        <v>615</v>
      </c>
      <c r="F453" s="56">
        <v>466</v>
      </c>
    </row>
    <row r="454" spans="2:6">
      <c r="B454" s="56">
        <v>11</v>
      </c>
      <c r="C454" s="56" t="s">
        <v>118</v>
      </c>
      <c r="D454" s="56" t="s">
        <v>614</v>
      </c>
      <c r="E454" s="56" t="s">
        <v>616</v>
      </c>
      <c r="F454" s="56">
        <v>467</v>
      </c>
    </row>
    <row r="455" spans="2:6">
      <c r="B455" s="56">
        <v>11</v>
      </c>
      <c r="C455" s="56" t="s">
        <v>118</v>
      </c>
      <c r="D455" s="56" t="s">
        <v>614</v>
      </c>
      <c r="E455" s="56" t="s">
        <v>617</v>
      </c>
      <c r="F455" s="56">
        <v>468</v>
      </c>
    </row>
    <row r="456" spans="2:6">
      <c r="B456" s="56">
        <v>11</v>
      </c>
      <c r="C456" s="56" t="s">
        <v>118</v>
      </c>
      <c r="D456" s="56" t="s">
        <v>614</v>
      </c>
      <c r="E456" s="56" t="s">
        <v>618</v>
      </c>
      <c r="F456" s="56">
        <v>469</v>
      </c>
    </row>
    <row r="457" spans="2:6">
      <c r="B457" s="56">
        <v>11</v>
      </c>
      <c r="C457" s="56" t="s">
        <v>118</v>
      </c>
      <c r="D457" s="56" t="s">
        <v>614</v>
      </c>
      <c r="E457" s="56" t="s">
        <v>619</v>
      </c>
      <c r="F457" s="56">
        <v>470</v>
      </c>
    </row>
    <row r="458" spans="2:6">
      <c r="B458" s="56">
        <v>11</v>
      </c>
      <c r="C458" s="56" t="s">
        <v>118</v>
      </c>
      <c r="D458" s="56" t="s">
        <v>614</v>
      </c>
      <c r="E458" s="56" t="s">
        <v>620</v>
      </c>
      <c r="F458" s="56">
        <v>471</v>
      </c>
    </row>
    <row r="459" spans="2:6">
      <c r="B459" s="56">
        <v>11</v>
      </c>
      <c r="C459" s="56" t="s">
        <v>118</v>
      </c>
      <c r="D459" s="56" t="s">
        <v>614</v>
      </c>
      <c r="E459" s="56" t="s">
        <v>621</v>
      </c>
      <c r="F459" s="56">
        <v>472</v>
      </c>
    </row>
    <row r="460" spans="2:6">
      <c r="B460" s="56">
        <v>11</v>
      </c>
      <c r="C460" s="56" t="s">
        <v>118</v>
      </c>
      <c r="D460" s="56" t="s">
        <v>614</v>
      </c>
      <c r="E460" s="56" t="s">
        <v>622</v>
      </c>
      <c r="F460" s="56">
        <v>473</v>
      </c>
    </row>
    <row r="461" spans="2:6">
      <c r="B461" s="56">
        <v>11</v>
      </c>
      <c r="C461" s="56" t="s">
        <v>118</v>
      </c>
      <c r="D461" s="56" t="s">
        <v>614</v>
      </c>
      <c r="E461" s="56" t="s">
        <v>623</v>
      </c>
      <c r="F461" s="56">
        <v>474</v>
      </c>
    </row>
    <row r="462" spans="2:6">
      <c r="B462" s="56">
        <v>11</v>
      </c>
      <c r="C462" s="56" t="s">
        <v>118</v>
      </c>
      <c r="D462" s="56" t="s">
        <v>614</v>
      </c>
      <c r="E462" s="56" t="s">
        <v>624</v>
      </c>
      <c r="F462" s="56">
        <v>475</v>
      </c>
    </row>
    <row r="463" spans="2:6">
      <c r="B463" s="56">
        <v>11</v>
      </c>
      <c r="C463" s="56" t="s">
        <v>118</v>
      </c>
      <c r="D463" s="56" t="s">
        <v>614</v>
      </c>
      <c r="E463" s="56" t="s">
        <v>625</v>
      </c>
      <c r="F463" s="56">
        <v>476</v>
      </c>
    </row>
    <row r="464" spans="2:6">
      <c r="B464" s="56">
        <v>11</v>
      </c>
      <c r="C464" s="56" t="s">
        <v>118</v>
      </c>
      <c r="D464" s="56" t="s">
        <v>614</v>
      </c>
      <c r="E464" s="56" t="s">
        <v>626</v>
      </c>
      <c r="F464" s="56">
        <v>477</v>
      </c>
    </row>
    <row r="465" spans="2:6">
      <c r="B465" s="56">
        <v>11</v>
      </c>
      <c r="C465" s="56" t="s">
        <v>118</v>
      </c>
      <c r="D465" s="56" t="s">
        <v>614</v>
      </c>
      <c r="E465" s="56" t="s">
        <v>627</v>
      </c>
      <c r="F465" s="56">
        <v>478</v>
      </c>
    </row>
    <row r="466" spans="2:6">
      <c r="B466" s="56">
        <v>11</v>
      </c>
      <c r="C466" s="56" t="s">
        <v>118</v>
      </c>
      <c r="D466" s="56" t="s">
        <v>614</v>
      </c>
      <c r="E466" s="56" t="s">
        <v>628</v>
      </c>
      <c r="F466" s="56">
        <v>479</v>
      </c>
    </row>
    <row r="467" spans="2:6">
      <c r="B467" s="56">
        <v>11</v>
      </c>
      <c r="C467" s="56" t="s">
        <v>118</v>
      </c>
      <c r="D467" s="56" t="s">
        <v>614</v>
      </c>
      <c r="E467" s="56" t="s">
        <v>629</v>
      </c>
      <c r="F467" s="56">
        <v>480</v>
      </c>
    </row>
    <row r="468" spans="2:6">
      <c r="B468" s="56">
        <v>11</v>
      </c>
      <c r="C468" s="56" t="s">
        <v>118</v>
      </c>
      <c r="D468" s="56" t="s">
        <v>614</v>
      </c>
      <c r="E468" s="56" t="s">
        <v>139</v>
      </c>
      <c r="F468" s="56">
        <v>481</v>
      </c>
    </row>
    <row r="469" spans="2:6">
      <c r="B469" s="56">
        <v>11</v>
      </c>
      <c r="C469" s="56" t="s">
        <v>118</v>
      </c>
      <c r="D469" s="56" t="s">
        <v>614</v>
      </c>
      <c r="E469" s="56" t="s">
        <v>630</v>
      </c>
      <c r="F469" s="56">
        <v>482</v>
      </c>
    </row>
    <row r="470" spans="2:6">
      <c r="B470" s="56">
        <v>11</v>
      </c>
      <c r="C470" s="56" t="s">
        <v>118</v>
      </c>
      <c r="D470" s="56" t="s">
        <v>614</v>
      </c>
      <c r="E470" s="56" t="s">
        <v>631</v>
      </c>
      <c r="F470" s="56">
        <v>483</v>
      </c>
    </row>
    <row r="471" spans="2:6">
      <c r="B471" s="56">
        <v>11</v>
      </c>
      <c r="C471" s="56" t="s">
        <v>118</v>
      </c>
      <c r="D471" s="56" t="s">
        <v>614</v>
      </c>
      <c r="E471" s="56" t="s">
        <v>632</v>
      </c>
      <c r="F471" s="56">
        <v>484</v>
      </c>
    </row>
    <row r="472" spans="2:6">
      <c r="B472" s="56">
        <v>11</v>
      </c>
      <c r="C472" s="56" t="s">
        <v>118</v>
      </c>
      <c r="D472" s="56" t="s">
        <v>614</v>
      </c>
      <c r="E472" s="56" t="s">
        <v>633</v>
      </c>
      <c r="F472" s="56">
        <v>485</v>
      </c>
    </row>
    <row r="473" spans="2:6">
      <c r="B473" s="56">
        <v>11</v>
      </c>
      <c r="C473" s="56" t="s">
        <v>118</v>
      </c>
      <c r="D473" s="56" t="s">
        <v>614</v>
      </c>
      <c r="E473" s="56" t="s">
        <v>634</v>
      </c>
      <c r="F473" s="56">
        <v>486</v>
      </c>
    </row>
    <row r="474" spans="2:6">
      <c r="B474" s="56">
        <v>11</v>
      </c>
      <c r="C474" s="56" t="s">
        <v>118</v>
      </c>
      <c r="D474" s="56" t="s">
        <v>614</v>
      </c>
      <c r="E474" s="56" t="s">
        <v>635</v>
      </c>
      <c r="F474" s="56">
        <v>487</v>
      </c>
    </row>
    <row r="475" spans="2:6">
      <c r="B475" s="56">
        <v>11</v>
      </c>
      <c r="C475" s="56" t="s">
        <v>118</v>
      </c>
      <c r="D475" s="56" t="s">
        <v>614</v>
      </c>
      <c r="E475" s="56" t="s">
        <v>1109</v>
      </c>
      <c r="F475" s="56">
        <v>488</v>
      </c>
    </row>
    <row r="476" spans="2:6">
      <c r="B476" s="56">
        <v>11</v>
      </c>
      <c r="C476" s="56" t="s">
        <v>118</v>
      </c>
      <c r="D476" s="56" t="s">
        <v>614</v>
      </c>
      <c r="E476" s="56" t="s">
        <v>1110</v>
      </c>
      <c r="F476" s="56">
        <v>489</v>
      </c>
    </row>
    <row r="477" spans="2:6">
      <c r="B477" s="56"/>
      <c r="C477" s="56"/>
      <c r="D477" s="56"/>
      <c r="E477" s="56"/>
      <c r="F477" s="56"/>
    </row>
    <row r="478" spans="2:6">
      <c r="B478" s="56"/>
      <c r="C478" s="56"/>
      <c r="D478" s="56"/>
      <c r="E478" s="56"/>
      <c r="F478" s="56"/>
    </row>
    <row r="479" spans="2:6">
      <c r="B479" s="56">
        <v>12</v>
      </c>
      <c r="C479" s="56" t="s">
        <v>118</v>
      </c>
      <c r="D479" s="56" t="s">
        <v>636</v>
      </c>
      <c r="E479" s="56" t="s">
        <v>637</v>
      </c>
      <c r="F479" s="56">
        <v>491</v>
      </c>
    </row>
    <row r="480" spans="2:6">
      <c r="B480" s="56">
        <v>12</v>
      </c>
      <c r="C480" s="56" t="s">
        <v>118</v>
      </c>
      <c r="D480" s="56" t="s">
        <v>636</v>
      </c>
      <c r="E480" s="56" t="s">
        <v>638</v>
      </c>
      <c r="F480" s="56">
        <v>492</v>
      </c>
    </row>
    <row r="481" spans="2:6">
      <c r="B481" s="56">
        <v>12</v>
      </c>
      <c r="C481" s="56" t="s">
        <v>118</v>
      </c>
      <c r="D481" s="56" t="s">
        <v>636</v>
      </c>
      <c r="E481" s="56" t="s">
        <v>639</v>
      </c>
      <c r="F481" s="56">
        <v>493</v>
      </c>
    </row>
    <row r="482" spans="2:6">
      <c r="B482" s="56">
        <v>12</v>
      </c>
      <c r="C482" s="56" t="s">
        <v>118</v>
      </c>
      <c r="D482" s="56" t="s">
        <v>636</v>
      </c>
      <c r="E482" s="56" t="s">
        <v>640</v>
      </c>
      <c r="F482" s="56">
        <v>494</v>
      </c>
    </row>
    <row r="483" spans="2:6">
      <c r="B483" s="56">
        <v>12</v>
      </c>
      <c r="C483" s="56" t="s">
        <v>118</v>
      </c>
      <c r="D483" s="56" t="s">
        <v>636</v>
      </c>
      <c r="E483" s="56" t="s">
        <v>641</v>
      </c>
      <c r="F483" s="56">
        <v>495</v>
      </c>
    </row>
    <row r="484" spans="2:6">
      <c r="B484" s="56">
        <v>12</v>
      </c>
      <c r="C484" s="56" t="s">
        <v>118</v>
      </c>
      <c r="D484" s="56" t="s">
        <v>636</v>
      </c>
      <c r="E484" s="56" t="s">
        <v>642</v>
      </c>
      <c r="F484" s="56">
        <v>496</v>
      </c>
    </row>
    <row r="485" spans="2:6">
      <c r="B485" s="56">
        <v>12</v>
      </c>
      <c r="C485" s="56" t="s">
        <v>118</v>
      </c>
      <c r="D485" s="56" t="s">
        <v>636</v>
      </c>
      <c r="E485" s="56" t="s">
        <v>643</v>
      </c>
      <c r="F485" s="56">
        <v>497</v>
      </c>
    </row>
    <row r="486" spans="2:6">
      <c r="B486" s="56">
        <v>12</v>
      </c>
      <c r="C486" s="56" t="s">
        <v>118</v>
      </c>
      <c r="D486" s="56" t="s">
        <v>636</v>
      </c>
      <c r="E486" s="56" t="s">
        <v>644</v>
      </c>
      <c r="F486" s="56">
        <v>498</v>
      </c>
    </row>
    <row r="487" spans="2:6">
      <c r="B487" s="56">
        <v>12</v>
      </c>
      <c r="C487" s="56" t="s">
        <v>118</v>
      </c>
      <c r="D487" s="56" t="s">
        <v>636</v>
      </c>
      <c r="E487" s="56" t="s">
        <v>645</v>
      </c>
      <c r="F487" s="56">
        <v>499</v>
      </c>
    </row>
    <row r="488" spans="2:6">
      <c r="B488" s="56">
        <v>12</v>
      </c>
      <c r="C488" s="56" t="s">
        <v>118</v>
      </c>
      <c r="D488" s="56" t="s">
        <v>636</v>
      </c>
      <c r="E488" s="56" t="s">
        <v>646</v>
      </c>
      <c r="F488" s="56">
        <v>500</v>
      </c>
    </row>
    <row r="489" spans="2:6">
      <c r="B489" s="56">
        <v>12</v>
      </c>
      <c r="C489" s="56" t="s">
        <v>118</v>
      </c>
      <c r="D489" s="56" t="s">
        <v>636</v>
      </c>
      <c r="E489" s="56" t="s">
        <v>647</v>
      </c>
      <c r="F489" s="56">
        <v>501</v>
      </c>
    </row>
    <row r="490" spans="2:6">
      <c r="B490" s="56">
        <v>12</v>
      </c>
      <c r="C490" s="56" t="s">
        <v>118</v>
      </c>
      <c r="D490" s="56" t="s">
        <v>636</v>
      </c>
      <c r="E490" s="56" t="s">
        <v>648</v>
      </c>
      <c r="F490" s="56">
        <v>502</v>
      </c>
    </row>
    <row r="491" spans="2:6">
      <c r="B491" s="56">
        <v>12</v>
      </c>
      <c r="C491" s="56" t="s">
        <v>118</v>
      </c>
      <c r="D491" s="56" t="s">
        <v>636</v>
      </c>
      <c r="E491" s="56" t="s">
        <v>649</v>
      </c>
      <c r="F491" s="56">
        <v>503</v>
      </c>
    </row>
    <row r="492" spans="2:6">
      <c r="B492" s="56"/>
      <c r="C492" s="56"/>
      <c r="D492" s="56"/>
      <c r="E492" s="56"/>
      <c r="F492" s="56"/>
    </row>
    <row r="493" spans="2:6">
      <c r="B493" s="56"/>
      <c r="C493" s="56"/>
      <c r="D493" s="56"/>
      <c r="E493" s="56"/>
      <c r="F493" s="56"/>
    </row>
    <row r="494" spans="2:6">
      <c r="B494" s="56">
        <v>13</v>
      </c>
      <c r="C494" s="56" t="s">
        <v>131</v>
      </c>
      <c r="D494" s="56" t="s">
        <v>441</v>
      </c>
      <c r="E494" s="56" t="s">
        <v>442</v>
      </c>
      <c r="F494" s="56">
        <v>505</v>
      </c>
    </row>
    <row r="495" spans="2:6">
      <c r="B495" s="56">
        <v>13</v>
      </c>
      <c r="C495" s="56" t="s">
        <v>131</v>
      </c>
      <c r="D495" s="56" t="s">
        <v>441</v>
      </c>
      <c r="E495" s="56" t="s">
        <v>443</v>
      </c>
      <c r="F495" s="56">
        <v>506</v>
      </c>
    </row>
    <row r="496" spans="2:6">
      <c r="B496" s="56">
        <v>13</v>
      </c>
      <c r="C496" s="56" t="s">
        <v>131</v>
      </c>
      <c r="D496" s="56" t="s">
        <v>441</v>
      </c>
      <c r="E496" s="56" t="s">
        <v>444</v>
      </c>
      <c r="F496" s="56">
        <v>507</v>
      </c>
    </row>
    <row r="497" spans="2:6">
      <c r="B497" s="56">
        <v>13</v>
      </c>
      <c r="C497" s="56" t="s">
        <v>131</v>
      </c>
      <c r="D497" s="56" t="s">
        <v>441</v>
      </c>
      <c r="E497" s="56" t="s">
        <v>445</v>
      </c>
      <c r="F497" s="56">
        <v>508</v>
      </c>
    </row>
    <row r="498" spans="2:6">
      <c r="B498" s="56">
        <v>13</v>
      </c>
      <c r="C498" s="56" t="s">
        <v>131</v>
      </c>
      <c r="D498" s="56" t="s">
        <v>441</v>
      </c>
      <c r="E498" s="56" t="s">
        <v>446</v>
      </c>
      <c r="F498" s="56">
        <v>509</v>
      </c>
    </row>
    <row r="499" spans="2:6">
      <c r="B499" s="56">
        <v>13</v>
      </c>
      <c r="C499" s="56" t="s">
        <v>131</v>
      </c>
      <c r="D499" s="56" t="s">
        <v>441</v>
      </c>
      <c r="E499" s="56" t="s">
        <v>447</v>
      </c>
      <c r="F499" s="56">
        <v>510</v>
      </c>
    </row>
    <row r="500" spans="2:6">
      <c r="B500" s="56">
        <v>13</v>
      </c>
      <c r="C500" s="56" t="s">
        <v>131</v>
      </c>
      <c r="D500" s="56" t="s">
        <v>441</v>
      </c>
      <c r="E500" s="56" t="s">
        <v>448</v>
      </c>
      <c r="F500" s="56">
        <v>511</v>
      </c>
    </row>
    <row r="501" spans="2:6">
      <c r="B501" s="56">
        <v>13</v>
      </c>
      <c r="C501" s="56" t="s">
        <v>131</v>
      </c>
      <c r="D501" s="56" t="s">
        <v>441</v>
      </c>
      <c r="E501" s="56" t="s">
        <v>449</v>
      </c>
      <c r="F501" s="56">
        <v>512</v>
      </c>
    </row>
    <row r="502" spans="2:6">
      <c r="B502" s="56">
        <v>13</v>
      </c>
      <c r="C502" s="56" t="s">
        <v>131</v>
      </c>
      <c r="D502" s="56" t="s">
        <v>441</v>
      </c>
      <c r="E502" s="56" t="s">
        <v>450</v>
      </c>
      <c r="F502" s="56">
        <v>513</v>
      </c>
    </row>
    <row r="503" spans="2:6">
      <c r="B503" s="56">
        <v>13</v>
      </c>
      <c r="C503" s="56" t="s">
        <v>131</v>
      </c>
      <c r="D503" s="56" t="s">
        <v>441</v>
      </c>
      <c r="E503" s="56" t="s">
        <v>451</v>
      </c>
      <c r="F503" s="56">
        <v>514</v>
      </c>
    </row>
    <row r="504" spans="2:6">
      <c r="B504" s="56">
        <v>13</v>
      </c>
      <c r="C504" s="56" t="s">
        <v>131</v>
      </c>
      <c r="D504" s="56" t="s">
        <v>441</v>
      </c>
      <c r="E504" s="56" t="s">
        <v>452</v>
      </c>
      <c r="F504" s="56">
        <v>515</v>
      </c>
    </row>
    <row r="505" spans="2:6">
      <c r="B505" s="56">
        <v>13</v>
      </c>
      <c r="C505" s="56" t="s">
        <v>131</v>
      </c>
      <c r="D505" s="56" t="s">
        <v>441</v>
      </c>
      <c r="E505" s="56" t="s">
        <v>453</v>
      </c>
      <c r="F505" s="56">
        <v>516</v>
      </c>
    </row>
    <row r="506" spans="2:6">
      <c r="B506" s="56">
        <v>13</v>
      </c>
      <c r="C506" s="56" t="s">
        <v>131</v>
      </c>
      <c r="D506" s="56" t="s">
        <v>441</v>
      </c>
      <c r="E506" s="56" t="s">
        <v>454</v>
      </c>
      <c r="F506" s="56">
        <v>517</v>
      </c>
    </row>
    <row r="507" spans="2:6">
      <c r="B507" s="56">
        <v>13</v>
      </c>
      <c r="C507" s="56" t="s">
        <v>131</v>
      </c>
      <c r="D507" s="56" t="s">
        <v>441</v>
      </c>
      <c r="E507" s="56" t="s">
        <v>455</v>
      </c>
      <c r="F507" s="56">
        <v>518</v>
      </c>
    </row>
    <row r="508" spans="2:6">
      <c r="B508" s="56">
        <v>13</v>
      </c>
      <c r="C508" s="56" t="s">
        <v>131</v>
      </c>
      <c r="D508" s="56" t="s">
        <v>441</v>
      </c>
      <c r="E508" s="56" t="s">
        <v>456</v>
      </c>
      <c r="F508" s="56">
        <v>519</v>
      </c>
    </row>
    <row r="509" spans="2:6">
      <c r="B509" s="56">
        <v>13</v>
      </c>
      <c r="C509" s="56" t="s">
        <v>131</v>
      </c>
      <c r="D509" s="56" t="s">
        <v>441</v>
      </c>
      <c r="E509" s="56" t="s">
        <v>457</v>
      </c>
      <c r="F509" s="56">
        <v>520</v>
      </c>
    </row>
    <row r="510" spans="2:6">
      <c r="B510" s="56">
        <v>13</v>
      </c>
      <c r="C510" s="56" t="s">
        <v>131</v>
      </c>
      <c r="D510" s="56" t="s">
        <v>441</v>
      </c>
      <c r="E510" s="56" t="s">
        <v>458</v>
      </c>
      <c r="F510" s="56">
        <v>521</v>
      </c>
    </row>
    <row r="511" spans="2:6">
      <c r="B511" s="56">
        <v>13</v>
      </c>
      <c r="C511" s="56" t="s">
        <v>131</v>
      </c>
      <c r="D511" s="56" t="s">
        <v>441</v>
      </c>
      <c r="E511" s="56" t="s">
        <v>459</v>
      </c>
      <c r="F511" s="56">
        <v>522</v>
      </c>
    </row>
    <row r="512" spans="2:6">
      <c r="B512" s="56">
        <v>13</v>
      </c>
      <c r="C512" s="56" t="s">
        <v>131</v>
      </c>
      <c r="D512" s="56" t="s">
        <v>441</v>
      </c>
      <c r="E512" s="56" t="s">
        <v>460</v>
      </c>
      <c r="F512" s="56">
        <v>523</v>
      </c>
    </row>
    <row r="513" spans="2:6">
      <c r="B513" s="56">
        <v>13</v>
      </c>
      <c r="C513" s="56" t="s">
        <v>131</v>
      </c>
      <c r="D513" s="56" t="s">
        <v>441</v>
      </c>
      <c r="E513" s="56" t="s">
        <v>461</v>
      </c>
      <c r="F513" s="56">
        <v>524</v>
      </c>
    </row>
    <row r="514" spans="2:6">
      <c r="B514" s="56">
        <v>13</v>
      </c>
      <c r="C514" s="56" t="s">
        <v>131</v>
      </c>
      <c r="D514" s="56" t="s">
        <v>441</v>
      </c>
      <c r="E514" s="56" t="s">
        <v>462</v>
      </c>
      <c r="F514" s="56">
        <v>525</v>
      </c>
    </row>
    <row r="515" spans="2:6">
      <c r="B515" s="56">
        <v>13</v>
      </c>
      <c r="C515" s="56" t="s">
        <v>131</v>
      </c>
      <c r="D515" s="56" t="s">
        <v>441</v>
      </c>
      <c r="E515" s="56" t="s">
        <v>463</v>
      </c>
      <c r="F515" s="56">
        <v>526</v>
      </c>
    </row>
    <row r="516" spans="2:6">
      <c r="B516" s="56">
        <v>13</v>
      </c>
      <c r="C516" s="56" t="s">
        <v>131</v>
      </c>
      <c r="D516" s="56" t="s">
        <v>441</v>
      </c>
      <c r="E516" s="56" t="s">
        <v>1112</v>
      </c>
      <c r="F516" s="56">
        <v>527</v>
      </c>
    </row>
    <row r="517" spans="2:6">
      <c r="B517" s="56"/>
      <c r="C517" s="56"/>
      <c r="D517" s="56"/>
      <c r="E517" s="56"/>
      <c r="F517" s="56"/>
    </row>
    <row r="518" spans="2:6">
      <c r="B518" s="56"/>
      <c r="C518" s="56"/>
      <c r="D518" s="56"/>
      <c r="E518" s="56"/>
      <c r="F518" s="56"/>
    </row>
    <row r="519" spans="2:6">
      <c r="B519" s="56">
        <v>14</v>
      </c>
      <c r="C519" s="56" t="s">
        <v>131</v>
      </c>
      <c r="D519" s="56" t="s">
        <v>464</v>
      </c>
      <c r="E519" s="56" t="s">
        <v>465</v>
      </c>
      <c r="F519" s="56">
        <v>529</v>
      </c>
    </row>
    <row r="520" spans="2:6">
      <c r="B520" s="56">
        <v>14</v>
      </c>
      <c r="C520" s="56" t="s">
        <v>131</v>
      </c>
      <c r="D520" s="56" t="s">
        <v>464</v>
      </c>
      <c r="E520" s="56" t="s">
        <v>466</v>
      </c>
      <c r="F520" s="56">
        <v>530</v>
      </c>
    </row>
    <row r="521" spans="2:6">
      <c r="B521" s="56">
        <v>14</v>
      </c>
      <c r="C521" s="56" t="s">
        <v>131</v>
      </c>
      <c r="D521" s="56" t="s">
        <v>464</v>
      </c>
      <c r="E521" s="56" t="s">
        <v>467</v>
      </c>
      <c r="F521" s="56">
        <v>531</v>
      </c>
    </row>
    <row r="522" spans="2:6">
      <c r="B522" s="56">
        <v>14</v>
      </c>
      <c r="C522" s="56" t="s">
        <v>131</v>
      </c>
      <c r="D522" s="56" t="s">
        <v>464</v>
      </c>
      <c r="E522" s="56" t="s">
        <v>468</v>
      </c>
      <c r="F522" s="56">
        <v>532</v>
      </c>
    </row>
    <row r="523" spans="2:6">
      <c r="B523" s="56">
        <v>14</v>
      </c>
      <c r="C523" s="56" t="s">
        <v>131</v>
      </c>
      <c r="D523" s="56" t="s">
        <v>464</v>
      </c>
      <c r="E523" s="56" t="s">
        <v>469</v>
      </c>
      <c r="F523" s="56">
        <v>533</v>
      </c>
    </row>
    <row r="524" spans="2:6">
      <c r="B524" s="56">
        <v>14</v>
      </c>
      <c r="C524" s="56" t="s">
        <v>131</v>
      </c>
      <c r="D524" s="56" t="s">
        <v>464</v>
      </c>
      <c r="E524" s="56" t="s">
        <v>470</v>
      </c>
      <c r="F524" s="56">
        <v>534</v>
      </c>
    </row>
    <row r="525" spans="2:6">
      <c r="B525" s="56">
        <v>14</v>
      </c>
      <c r="C525" s="56" t="s">
        <v>131</v>
      </c>
      <c r="D525" s="56" t="s">
        <v>464</v>
      </c>
      <c r="E525" s="56" t="s">
        <v>471</v>
      </c>
      <c r="F525" s="56">
        <v>535</v>
      </c>
    </row>
    <row r="526" spans="2:6">
      <c r="B526" s="56">
        <v>14</v>
      </c>
      <c r="C526" s="56" t="s">
        <v>131</v>
      </c>
      <c r="D526" s="56" t="s">
        <v>464</v>
      </c>
      <c r="E526" s="56" t="s">
        <v>472</v>
      </c>
      <c r="F526" s="56">
        <v>536</v>
      </c>
    </row>
    <row r="527" spans="2:6">
      <c r="B527" s="56">
        <v>14</v>
      </c>
      <c r="C527" s="56" t="s">
        <v>131</v>
      </c>
      <c r="D527" s="56" t="s">
        <v>464</v>
      </c>
      <c r="E527" s="56" t="s">
        <v>473</v>
      </c>
      <c r="F527" s="56">
        <v>537</v>
      </c>
    </row>
    <row r="528" spans="2:6">
      <c r="B528" s="56">
        <v>14</v>
      </c>
      <c r="C528" s="56" t="s">
        <v>131</v>
      </c>
      <c r="D528" s="56" t="s">
        <v>464</v>
      </c>
      <c r="E528" s="56" t="s">
        <v>474</v>
      </c>
      <c r="F528" s="56">
        <v>538</v>
      </c>
    </row>
    <row r="529" spans="2:6">
      <c r="B529" s="56">
        <v>14</v>
      </c>
      <c r="C529" s="56" t="s">
        <v>131</v>
      </c>
      <c r="D529" s="56" t="s">
        <v>464</v>
      </c>
      <c r="E529" s="56" t="s">
        <v>475</v>
      </c>
      <c r="F529" s="56">
        <v>539</v>
      </c>
    </row>
    <row r="530" spans="2:6">
      <c r="B530" s="56">
        <v>14</v>
      </c>
      <c r="C530" s="56" t="s">
        <v>131</v>
      </c>
      <c r="D530" s="56" t="s">
        <v>464</v>
      </c>
      <c r="E530" s="56" t="s">
        <v>476</v>
      </c>
      <c r="F530" s="56">
        <v>540</v>
      </c>
    </row>
    <row r="531" spans="2:6">
      <c r="B531" s="56">
        <v>14</v>
      </c>
      <c r="C531" s="56" t="s">
        <v>131</v>
      </c>
      <c r="D531" s="56" t="s">
        <v>464</v>
      </c>
      <c r="E531" s="56" t="s">
        <v>477</v>
      </c>
      <c r="F531" s="56">
        <v>541</v>
      </c>
    </row>
    <row r="532" spans="2:6">
      <c r="B532" s="56">
        <v>14</v>
      </c>
      <c r="C532" s="56" t="s">
        <v>131</v>
      </c>
      <c r="D532" s="56" t="s">
        <v>464</v>
      </c>
      <c r="E532" s="56" t="s">
        <v>478</v>
      </c>
      <c r="F532" s="56">
        <v>542</v>
      </c>
    </row>
    <row r="533" spans="2:6">
      <c r="B533" s="56">
        <v>14</v>
      </c>
      <c r="C533" s="56" t="s">
        <v>131</v>
      </c>
      <c r="D533" s="56" t="s">
        <v>464</v>
      </c>
      <c r="E533" s="56" t="s">
        <v>479</v>
      </c>
      <c r="F533" s="56">
        <v>543</v>
      </c>
    </row>
    <row r="534" spans="2:6">
      <c r="B534" s="56">
        <v>14</v>
      </c>
      <c r="C534" s="56" t="s">
        <v>131</v>
      </c>
      <c r="D534" s="56" t="s">
        <v>464</v>
      </c>
      <c r="E534" s="56" t="s">
        <v>480</v>
      </c>
      <c r="F534" s="56">
        <v>544</v>
      </c>
    </row>
    <row r="535" spans="2:6">
      <c r="B535" s="56">
        <v>14</v>
      </c>
      <c r="C535" s="56" t="s">
        <v>131</v>
      </c>
      <c r="D535" s="56" t="s">
        <v>464</v>
      </c>
      <c r="E535" s="56" t="s">
        <v>1113</v>
      </c>
      <c r="F535" s="56">
        <v>545</v>
      </c>
    </row>
    <row r="536" spans="2:6">
      <c r="B536" s="56"/>
      <c r="C536" s="56"/>
      <c r="D536" s="56"/>
      <c r="E536" s="56"/>
      <c r="F536" s="56"/>
    </row>
    <row r="537" spans="2:6">
      <c r="B537" s="56"/>
      <c r="C537" s="56"/>
      <c r="D537" s="56"/>
      <c r="E537" s="56"/>
      <c r="F537" s="56"/>
    </row>
    <row r="538" spans="2:6">
      <c r="B538" s="56">
        <v>15</v>
      </c>
      <c r="C538" s="56" t="s">
        <v>546</v>
      </c>
      <c r="D538" s="56" t="s">
        <v>569</v>
      </c>
      <c r="E538" s="56" t="s">
        <v>570</v>
      </c>
      <c r="F538" s="56">
        <v>547</v>
      </c>
    </row>
    <row r="539" spans="2:6">
      <c r="B539" s="56">
        <v>15</v>
      </c>
      <c r="C539" s="56" t="s">
        <v>546</v>
      </c>
      <c r="D539" s="56" t="s">
        <v>569</v>
      </c>
      <c r="E539" s="56" t="s">
        <v>571</v>
      </c>
      <c r="F539" s="56">
        <v>548</v>
      </c>
    </row>
    <row r="540" spans="2:6">
      <c r="B540" s="56">
        <v>15</v>
      </c>
      <c r="C540" s="56" t="s">
        <v>546</v>
      </c>
      <c r="D540" s="56" t="s">
        <v>569</v>
      </c>
      <c r="E540" s="56" t="s">
        <v>572</v>
      </c>
      <c r="F540" s="56">
        <v>549</v>
      </c>
    </row>
    <row r="541" spans="2:6">
      <c r="B541" s="56">
        <v>15</v>
      </c>
      <c r="C541" s="56" t="s">
        <v>546</v>
      </c>
      <c r="D541" s="56" t="s">
        <v>569</v>
      </c>
      <c r="E541" s="56" t="s">
        <v>573</v>
      </c>
      <c r="F541" s="56">
        <v>550</v>
      </c>
    </row>
    <row r="542" spans="2:6">
      <c r="B542" s="56">
        <v>15</v>
      </c>
      <c r="C542" s="56" t="s">
        <v>546</v>
      </c>
      <c r="D542" s="56" t="s">
        <v>569</v>
      </c>
      <c r="E542" s="56" t="s">
        <v>574</v>
      </c>
      <c r="F542" s="56">
        <v>551</v>
      </c>
    </row>
    <row r="543" spans="2:6">
      <c r="B543" s="56">
        <v>15</v>
      </c>
      <c r="C543" s="56" t="s">
        <v>546</v>
      </c>
      <c r="D543" s="56" t="s">
        <v>569</v>
      </c>
      <c r="E543" s="56" t="s">
        <v>575</v>
      </c>
      <c r="F543" s="56">
        <v>552</v>
      </c>
    </row>
    <row r="544" spans="2:6">
      <c r="B544" s="56">
        <v>15</v>
      </c>
      <c r="C544" s="56" t="s">
        <v>546</v>
      </c>
      <c r="D544" s="56" t="s">
        <v>569</v>
      </c>
      <c r="E544" s="56" t="s">
        <v>576</v>
      </c>
      <c r="F544" s="56">
        <v>553</v>
      </c>
    </row>
    <row r="545" spans="2:6">
      <c r="B545" s="56">
        <v>15</v>
      </c>
      <c r="C545" s="56" t="s">
        <v>546</v>
      </c>
      <c r="D545" s="56" t="s">
        <v>569</v>
      </c>
      <c r="E545" s="56" t="s">
        <v>577</v>
      </c>
      <c r="F545" s="56">
        <v>554</v>
      </c>
    </row>
    <row r="546" spans="2:6">
      <c r="B546" s="56">
        <v>15</v>
      </c>
      <c r="C546" s="56" t="s">
        <v>546</v>
      </c>
      <c r="D546" s="56" t="s">
        <v>569</v>
      </c>
      <c r="E546" s="56" t="s">
        <v>578</v>
      </c>
      <c r="F546" s="56">
        <v>555</v>
      </c>
    </row>
    <row r="547" spans="2:6">
      <c r="B547" s="56">
        <v>15</v>
      </c>
      <c r="C547" s="56" t="s">
        <v>546</v>
      </c>
      <c r="D547" s="56" t="s">
        <v>569</v>
      </c>
      <c r="E547" s="56" t="s">
        <v>569</v>
      </c>
      <c r="F547" s="56">
        <v>556</v>
      </c>
    </row>
    <row r="548" spans="2:6">
      <c r="B548" s="56">
        <v>15</v>
      </c>
      <c r="C548" s="56" t="s">
        <v>546</v>
      </c>
      <c r="D548" s="56" t="s">
        <v>569</v>
      </c>
      <c r="E548" s="56" t="s">
        <v>579</v>
      </c>
      <c r="F548" s="56">
        <v>557</v>
      </c>
    </row>
    <row r="549" spans="2:6">
      <c r="B549" s="56">
        <v>15</v>
      </c>
      <c r="C549" s="56" t="s">
        <v>546</v>
      </c>
      <c r="D549" s="56" t="s">
        <v>569</v>
      </c>
      <c r="E549" s="56" t="s">
        <v>580</v>
      </c>
      <c r="F549" s="56">
        <v>558</v>
      </c>
    </row>
    <row r="550" spans="2:6">
      <c r="B550" s="56">
        <v>15</v>
      </c>
      <c r="C550" s="56" t="s">
        <v>546</v>
      </c>
      <c r="D550" s="56" t="s">
        <v>569</v>
      </c>
      <c r="E550" s="56" t="s">
        <v>581</v>
      </c>
      <c r="F550" s="56">
        <v>559</v>
      </c>
    </row>
    <row r="551" spans="2:6">
      <c r="B551" s="56">
        <v>15</v>
      </c>
      <c r="C551" s="56" t="s">
        <v>546</v>
      </c>
      <c r="D551" s="56" t="s">
        <v>569</v>
      </c>
      <c r="E551" s="56" t="s">
        <v>582</v>
      </c>
      <c r="F551" s="56">
        <v>560</v>
      </c>
    </row>
    <row r="552" spans="2:6">
      <c r="B552" s="56">
        <v>15</v>
      </c>
      <c r="C552" s="56" t="s">
        <v>546</v>
      </c>
      <c r="D552" s="56" t="s">
        <v>569</v>
      </c>
      <c r="E552" s="56" t="s">
        <v>583</v>
      </c>
      <c r="F552" s="56">
        <v>561</v>
      </c>
    </row>
    <row r="553" spans="2:6">
      <c r="B553" s="56"/>
      <c r="C553" s="56"/>
      <c r="D553" s="56"/>
      <c r="E553" s="56"/>
      <c r="F553" s="56"/>
    </row>
    <row r="554" spans="2:6">
      <c r="B554" s="56"/>
      <c r="C554" s="56"/>
      <c r="D554" s="56"/>
      <c r="E554" s="56"/>
      <c r="F554" s="56"/>
    </row>
    <row r="555" spans="2:6">
      <c r="B555" s="56">
        <v>16</v>
      </c>
      <c r="C555" s="56" t="s">
        <v>520</v>
      </c>
      <c r="D555" s="56" t="s">
        <v>1014</v>
      </c>
      <c r="E555" s="56" t="s">
        <v>521</v>
      </c>
      <c r="F555" s="56">
        <v>563</v>
      </c>
    </row>
    <row r="556" spans="2:6">
      <c r="B556" s="56">
        <v>16</v>
      </c>
      <c r="C556" s="56" t="s">
        <v>520</v>
      </c>
      <c r="D556" s="56" t="s">
        <v>1014</v>
      </c>
      <c r="E556" s="56" t="s">
        <v>522</v>
      </c>
      <c r="F556" s="56">
        <v>564</v>
      </c>
    </row>
    <row r="557" spans="2:6">
      <c r="B557" s="56">
        <v>16</v>
      </c>
      <c r="C557" s="56" t="s">
        <v>520</v>
      </c>
      <c r="D557" s="56" t="s">
        <v>1014</v>
      </c>
      <c r="E557" s="56" t="s">
        <v>523</v>
      </c>
      <c r="F557" s="56">
        <v>565</v>
      </c>
    </row>
    <row r="558" spans="2:6">
      <c r="B558" s="56">
        <v>16</v>
      </c>
      <c r="C558" s="56" t="s">
        <v>520</v>
      </c>
      <c r="D558" s="56" t="s">
        <v>1014</v>
      </c>
      <c r="E558" s="56" t="s">
        <v>524</v>
      </c>
      <c r="F558" s="56">
        <v>566</v>
      </c>
    </row>
    <row r="559" spans="2:6">
      <c r="B559" s="56">
        <v>16</v>
      </c>
      <c r="C559" s="56" t="s">
        <v>520</v>
      </c>
      <c r="D559" s="56" t="s">
        <v>1014</v>
      </c>
      <c r="E559" s="56" t="s">
        <v>525</v>
      </c>
      <c r="F559" s="56">
        <v>567</v>
      </c>
    </row>
    <row r="560" spans="2:6">
      <c r="B560" s="56">
        <v>16</v>
      </c>
      <c r="C560" s="56" t="s">
        <v>520</v>
      </c>
      <c r="D560" s="56" t="s">
        <v>1014</v>
      </c>
      <c r="E560" s="56" t="s">
        <v>526</v>
      </c>
      <c r="F560" s="56">
        <v>568</v>
      </c>
    </row>
    <row r="561" spans="2:6">
      <c r="B561" s="56">
        <v>16</v>
      </c>
      <c r="C561" s="56" t="s">
        <v>520</v>
      </c>
      <c r="D561" s="56" t="s">
        <v>1014</v>
      </c>
      <c r="E561" s="56" t="s">
        <v>527</v>
      </c>
      <c r="F561" s="56">
        <v>569</v>
      </c>
    </row>
    <row r="562" spans="2:6">
      <c r="B562" s="56">
        <v>16</v>
      </c>
      <c r="C562" s="56" t="s">
        <v>520</v>
      </c>
      <c r="D562" s="56" t="s">
        <v>1014</v>
      </c>
      <c r="E562" s="56" t="s">
        <v>528</v>
      </c>
      <c r="F562" s="56">
        <v>570</v>
      </c>
    </row>
    <row r="563" spans="2:6">
      <c r="B563" s="56">
        <v>16</v>
      </c>
      <c r="C563" s="56" t="s">
        <v>520</v>
      </c>
      <c r="D563" s="56" t="s">
        <v>1014</v>
      </c>
      <c r="E563" s="56" t="s">
        <v>529</v>
      </c>
      <c r="F563" s="56">
        <v>571</v>
      </c>
    </row>
    <row r="564" spans="2:6">
      <c r="B564" s="56">
        <v>16</v>
      </c>
      <c r="C564" s="56" t="s">
        <v>520</v>
      </c>
      <c r="D564" s="56" t="s">
        <v>1014</v>
      </c>
      <c r="E564" s="56" t="s">
        <v>530</v>
      </c>
      <c r="F564" s="56">
        <v>572</v>
      </c>
    </row>
    <row r="565" spans="2:6">
      <c r="B565" s="56">
        <v>16</v>
      </c>
      <c r="C565" s="56" t="s">
        <v>520</v>
      </c>
      <c r="D565" s="56" t="s">
        <v>1014</v>
      </c>
      <c r="E565" s="56" t="s">
        <v>531</v>
      </c>
      <c r="F565" s="56">
        <v>573</v>
      </c>
    </row>
    <row r="566" spans="2:6">
      <c r="B566" s="56">
        <v>16</v>
      </c>
      <c r="C566" s="56" t="s">
        <v>520</v>
      </c>
      <c r="D566" s="56" t="s">
        <v>1014</v>
      </c>
      <c r="E566" s="56" t="s">
        <v>532</v>
      </c>
      <c r="F566" s="56">
        <v>574</v>
      </c>
    </row>
    <row r="567" spans="2:6">
      <c r="B567" s="56">
        <v>16</v>
      </c>
      <c r="C567" s="56" t="s">
        <v>520</v>
      </c>
      <c r="D567" s="56" t="s">
        <v>1014</v>
      </c>
      <c r="E567" s="56" t="s">
        <v>533</v>
      </c>
      <c r="F567" s="56">
        <v>575</v>
      </c>
    </row>
    <row r="568" spans="2:6">
      <c r="B568" s="56">
        <v>16</v>
      </c>
      <c r="C568" s="56" t="s">
        <v>520</v>
      </c>
      <c r="D568" s="56" t="s">
        <v>1014</v>
      </c>
      <c r="E568" s="56" t="s">
        <v>534</v>
      </c>
      <c r="F568" s="56">
        <v>576</v>
      </c>
    </row>
    <row r="569" spans="2:6">
      <c r="B569" s="56">
        <v>16</v>
      </c>
      <c r="C569" s="56" t="s">
        <v>520</v>
      </c>
      <c r="D569" s="56" t="s">
        <v>1014</v>
      </c>
      <c r="E569" s="56" t="s">
        <v>535</v>
      </c>
      <c r="F569" s="56">
        <v>577</v>
      </c>
    </row>
    <row r="570" spans="2:6">
      <c r="B570" s="56">
        <v>16</v>
      </c>
      <c r="C570" s="56" t="s">
        <v>520</v>
      </c>
      <c r="D570" s="56" t="s">
        <v>1014</v>
      </c>
      <c r="E570" s="56" t="s">
        <v>536</v>
      </c>
      <c r="F570" s="56">
        <v>578</v>
      </c>
    </row>
    <row r="571" spans="2:6">
      <c r="B571" s="56">
        <v>16</v>
      </c>
      <c r="C571" s="56" t="s">
        <v>520</v>
      </c>
      <c r="D571" s="56" t="s">
        <v>1014</v>
      </c>
      <c r="E571" s="56" t="s">
        <v>537</v>
      </c>
      <c r="F571" s="56">
        <v>579</v>
      </c>
    </row>
    <row r="572" spans="2:6">
      <c r="B572" s="56">
        <v>16</v>
      </c>
      <c r="C572" s="56" t="s">
        <v>520</v>
      </c>
      <c r="D572" s="56" t="s">
        <v>1014</v>
      </c>
      <c r="E572" s="56" t="s">
        <v>538</v>
      </c>
      <c r="F572" s="56">
        <v>580</v>
      </c>
    </row>
    <row r="573" spans="2:6">
      <c r="B573" s="56">
        <v>16</v>
      </c>
      <c r="C573" s="56" t="s">
        <v>520</v>
      </c>
      <c r="D573" s="56" t="s">
        <v>1014</v>
      </c>
      <c r="E573" s="56" t="s">
        <v>539</v>
      </c>
      <c r="F573" s="56">
        <v>581</v>
      </c>
    </row>
    <row r="574" spans="2:6">
      <c r="B574" s="56">
        <v>16</v>
      </c>
      <c r="C574" s="56" t="s">
        <v>520</v>
      </c>
      <c r="D574" s="56" t="s">
        <v>1014</v>
      </c>
      <c r="E574" s="56" t="s">
        <v>540</v>
      </c>
      <c r="F574" s="56">
        <v>582</v>
      </c>
    </row>
    <row r="575" spans="2:6">
      <c r="B575" s="56">
        <v>16</v>
      </c>
      <c r="C575" s="56" t="s">
        <v>520</v>
      </c>
      <c r="D575" s="56" t="s">
        <v>1014</v>
      </c>
      <c r="E575" s="56" t="s">
        <v>541</v>
      </c>
      <c r="F575" s="56">
        <v>583</v>
      </c>
    </row>
    <row r="576" spans="2:6">
      <c r="B576" s="56">
        <v>16</v>
      </c>
      <c r="C576" s="56" t="s">
        <v>520</v>
      </c>
      <c r="D576" s="56" t="s">
        <v>1014</v>
      </c>
      <c r="E576" s="56" t="s">
        <v>542</v>
      </c>
      <c r="F576" s="56">
        <v>584</v>
      </c>
    </row>
    <row r="577" spans="2:6">
      <c r="B577" s="56">
        <v>16</v>
      </c>
      <c r="C577" s="56" t="s">
        <v>520</v>
      </c>
      <c r="D577" s="56" t="s">
        <v>1014</v>
      </c>
      <c r="E577" s="56" t="s">
        <v>543</v>
      </c>
      <c r="F577" s="56">
        <v>585</v>
      </c>
    </row>
    <row r="578" spans="2:6">
      <c r="B578" s="56">
        <v>16</v>
      </c>
      <c r="C578" s="56" t="s">
        <v>520</v>
      </c>
      <c r="D578" s="56" t="s">
        <v>1014</v>
      </c>
      <c r="E578" s="56" t="s">
        <v>544</v>
      </c>
      <c r="F578" s="56">
        <v>586</v>
      </c>
    </row>
    <row r="579" spans="2:6">
      <c r="B579" s="56">
        <v>16</v>
      </c>
      <c r="C579" s="56" t="s">
        <v>520</v>
      </c>
      <c r="D579" s="56" t="s">
        <v>1014</v>
      </c>
      <c r="E579" s="56" t="s">
        <v>545</v>
      </c>
      <c r="F579" s="56">
        <v>587</v>
      </c>
    </row>
    <row r="580" spans="2:6">
      <c r="B580" s="56">
        <v>16</v>
      </c>
      <c r="C580" s="56" t="s">
        <v>520</v>
      </c>
      <c r="D580" s="56" t="s">
        <v>241</v>
      </c>
      <c r="E580" s="56" t="s">
        <v>1114</v>
      </c>
      <c r="F580" s="56">
        <v>588</v>
      </c>
    </row>
    <row r="581" spans="2:6">
      <c r="B581" s="56"/>
      <c r="C581" s="56"/>
      <c r="D581" s="56"/>
      <c r="E581" s="56"/>
      <c r="F581" s="56"/>
    </row>
    <row r="582" spans="2:6">
      <c r="B582" s="56"/>
      <c r="C582" s="56"/>
      <c r="D582" s="56"/>
      <c r="E582" s="56"/>
      <c r="F582" s="56"/>
    </row>
    <row r="583" spans="2:6">
      <c r="B583" s="56">
        <v>17</v>
      </c>
      <c r="C583" s="56" t="s">
        <v>546</v>
      </c>
      <c r="D583" s="56" t="s">
        <v>1015</v>
      </c>
      <c r="E583" s="56" t="s">
        <v>547</v>
      </c>
      <c r="F583" s="56">
        <v>590</v>
      </c>
    </row>
    <row r="584" spans="2:6">
      <c r="B584" s="56">
        <v>17</v>
      </c>
      <c r="C584" s="56" t="s">
        <v>546</v>
      </c>
      <c r="D584" s="56" t="s">
        <v>1015</v>
      </c>
      <c r="E584" s="56" t="s">
        <v>548</v>
      </c>
      <c r="F584" s="56">
        <v>591</v>
      </c>
    </row>
    <row r="585" spans="2:6">
      <c r="B585" s="56">
        <v>17</v>
      </c>
      <c r="C585" s="56" t="s">
        <v>546</v>
      </c>
      <c r="D585" s="56" t="s">
        <v>1015</v>
      </c>
      <c r="E585" s="56" t="s">
        <v>549</v>
      </c>
      <c r="F585" s="56">
        <v>592</v>
      </c>
    </row>
    <row r="586" spans="2:6">
      <c r="B586" s="56">
        <v>17</v>
      </c>
      <c r="C586" s="56" t="s">
        <v>546</v>
      </c>
      <c r="D586" s="56" t="s">
        <v>1015</v>
      </c>
      <c r="E586" s="56" t="s">
        <v>550</v>
      </c>
      <c r="F586" s="56">
        <v>593</v>
      </c>
    </row>
    <row r="587" spans="2:6">
      <c r="B587" s="56">
        <v>17</v>
      </c>
      <c r="C587" s="56" t="s">
        <v>546</v>
      </c>
      <c r="D587" s="56" t="s">
        <v>1015</v>
      </c>
      <c r="E587" s="56" t="s">
        <v>551</v>
      </c>
      <c r="F587" s="56">
        <v>594</v>
      </c>
    </row>
    <row r="588" spans="2:6">
      <c r="B588" s="56">
        <v>17</v>
      </c>
      <c r="C588" s="56" t="s">
        <v>546</v>
      </c>
      <c r="D588" s="56" t="s">
        <v>1015</v>
      </c>
      <c r="E588" s="56" t="s">
        <v>552</v>
      </c>
      <c r="F588" s="56">
        <v>595</v>
      </c>
    </row>
    <row r="589" spans="2:6">
      <c r="B589" s="56">
        <v>17</v>
      </c>
      <c r="C589" s="56" t="s">
        <v>546</v>
      </c>
      <c r="D589" s="56" t="s">
        <v>1015</v>
      </c>
      <c r="E589" s="56" t="s">
        <v>553</v>
      </c>
      <c r="F589" s="56">
        <v>596</v>
      </c>
    </row>
    <row r="590" spans="2:6">
      <c r="B590" s="56">
        <v>17</v>
      </c>
      <c r="C590" s="56" t="s">
        <v>546</v>
      </c>
      <c r="D590" s="56" t="s">
        <v>1015</v>
      </c>
      <c r="E590" s="56" t="s">
        <v>554</v>
      </c>
      <c r="F590" s="56">
        <v>597</v>
      </c>
    </row>
    <row r="591" spans="2:6">
      <c r="B591" s="56">
        <v>17</v>
      </c>
      <c r="C591" s="56" t="s">
        <v>546</v>
      </c>
      <c r="D591" s="56" t="s">
        <v>1015</v>
      </c>
      <c r="E591" s="56" t="s">
        <v>555</v>
      </c>
      <c r="F591" s="56">
        <v>598</v>
      </c>
    </row>
    <row r="592" spans="2:6">
      <c r="B592" s="56">
        <v>17</v>
      </c>
      <c r="C592" s="56" t="s">
        <v>546</v>
      </c>
      <c r="D592" s="56" t="s">
        <v>1015</v>
      </c>
      <c r="E592" s="56" t="s">
        <v>556</v>
      </c>
      <c r="F592" s="56">
        <v>599</v>
      </c>
    </row>
    <row r="593" spans="2:6">
      <c r="B593" s="56">
        <v>17</v>
      </c>
      <c r="C593" s="56" t="s">
        <v>546</v>
      </c>
      <c r="D593" s="56" t="s">
        <v>1015</v>
      </c>
      <c r="E593" s="56" t="s">
        <v>557</v>
      </c>
      <c r="F593" s="56">
        <v>600</v>
      </c>
    </row>
    <row r="594" spans="2:6">
      <c r="B594" s="56">
        <v>17</v>
      </c>
      <c r="C594" s="56" t="s">
        <v>546</v>
      </c>
      <c r="D594" s="56" t="s">
        <v>1015</v>
      </c>
      <c r="E594" s="56" t="s">
        <v>558</v>
      </c>
      <c r="F594" s="56">
        <v>601</v>
      </c>
    </row>
    <row r="595" spans="2:6">
      <c r="B595" s="56">
        <v>17</v>
      </c>
      <c r="C595" s="56" t="s">
        <v>546</v>
      </c>
      <c r="D595" s="56" t="s">
        <v>1015</v>
      </c>
      <c r="E595" s="56" t="s">
        <v>559</v>
      </c>
      <c r="F595" s="56">
        <v>602</v>
      </c>
    </row>
    <row r="596" spans="2:6">
      <c r="B596" s="56">
        <v>17</v>
      </c>
      <c r="C596" s="56" t="s">
        <v>546</v>
      </c>
      <c r="D596" s="56" t="s">
        <v>1015</v>
      </c>
      <c r="E596" s="56" t="s">
        <v>560</v>
      </c>
      <c r="F596" s="56">
        <v>603</v>
      </c>
    </row>
    <row r="597" spans="2:6">
      <c r="B597" s="56">
        <v>17</v>
      </c>
      <c r="C597" s="56" t="s">
        <v>546</v>
      </c>
      <c r="D597" s="56" t="s">
        <v>1015</v>
      </c>
      <c r="E597" s="56" t="s">
        <v>561</v>
      </c>
      <c r="F597" s="56">
        <v>604</v>
      </c>
    </row>
    <row r="598" spans="2:6">
      <c r="B598" s="56">
        <v>17</v>
      </c>
      <c r="C598" s="56" t="s">
        <v>546</v>
      </c>
      <c r="D598" s="56" t="s">
        <v>1015</v>
      </c>
      <c r="E598" s="56" t="s">
        <v>562</v>
      </c>
      <c r="F598" s="56">
        <v>605</v>
      </c>
    </row>
    <row r="599" spans="2:6">
      <c r="B599" s="56">
        <v>17</v>
      </c>
      <c r="C599" s="56" t="s">
        <v>546</v>
      </c>
      <c r="D599" s="56" t="s">
        <v>1015</v>
      </c>
      <c r="E599" s="56" t="s">
        <v>563</v>
      </c>
      <c r="F599" s="56">
        <v>606</v>
      </c>
    </row>
    <row r="600" spans="2:6">
      <c r="B600" s="56">
        <v>17</v>
      </c>
      <c r="C600" s="56" t="s">
        <v>546</v>
      </c>
      <c r="D600" s="56" t="s">
        <v>1015</v>
      </c>
      <c r="E600" s="56" t="s">
        <v>564</v>
      </c>
      <c r="F600" s="56">
        <v>607</v>
      </c>
    </row>
    <row r="601" spans="2:6">
      <c r="B601" s="56">
        <v>17</v>
      </c>
      <c r="C601" s="56" t="s">
        <v>546</v>
      </c>
      <c r="D601" s="56" t="s">
        <v>1015</v>
      </c>
      <c r="E601" s="56" t="s">
        <v>565</v>
      </c>
      <c r="F601" s="56">
        <v>608</v>
      </c>
    </row>
    <row r="602" spans="2:6">
      <c r="B602" s="56">
        <v>17</v>
      </c>
      <c r="C602" s="56" t="s">
        <v>546</v>
      </c>
      <c r="D602" s="56" t="s">
        <v>1015</v>
      </c>
      <c r="E602" s="56" t="s">
        <v>566</v>
      </c>
      <c r="F602" s="56">
        <v>609</v>
      </c>
    </row>
    <row r="603" spans="2:6">
      <c r="B603" s="56">
        <v>17</v>
      </c>
      <c r="C603" s="56" t="s">
        <v>546</v>
      </c>
      <c r="D603" s="56" t="s">
        <v>1015</v>
      </c>
      <c r="E603" s="56" t="s">
        <v>567</v>
      </c>
      <c r="F603" s="56">
        <v>610</v>
      </c>
    </row>
    <row r="604" spans="2:6">
      <c r="B604" s="56">
        <v>17</v>
      </c>
      <c r="C604" s="56" t="s">
        <v>546</v>
      </c>
      <c r="D604" s="56" t="s">
        <v>1015</v>
      </c>
      <c r="E604" s="56" t="s">
        <v>568</v>
      </c>
      <c r="F604" s="56">
        <v>611</v>
      </c>
    </row>
    <row r="605" spans="2:6">
      <c r="B605" s="56">
        <v>17</v>
      </c>
      <c r="C605" s="56" t="s">
        <v>546</v>
      </c>
      <c r="D605" s="56" t="s">
        <v>240</v>
      </c>
      <c r="E605" s="56" t="s">
        <v>1116</v>
      </c>
      <c r="F605" s="56">
        <v>612</v>
      </c>
    </row>
    <row r="606" spans="2:6">
      <c r="B606" s="56">
        <v>17</v>
      </c>
      <c r="C606" s="56" t="s">
        <v>546</v>
      </c>
      <c r="D606" s="56" t="s">
        <v>240</v>
      </c>
      <c r="E606" s="56" t="s">
        <v>1115</v>
      </c>
      <c r="F606" s="56">
        <v>613</v>
      </c>
    </row>
    <row r="607" spans="2:6">
      <c r="B607" s="56"/>
      <c r="C607" s="56"/>
      <c r="D607" s="56"/>
      <c r="E607" s="56"/>
      <c r="F607" s="56"/>
    </row>
    <row r="608" spans="2:6">
      <c r="B608" s="56"/>
      <c r="C608" s="56"/>
      <c r="D608" s="56"/>
      <c r="E608" s="56"/>
      <c r="F608" s="56"/>
    </row>
    <row r="609" spans="2:6">
      <c r="B609" s="56">
        <v>18</v>
      </c>
      <c r="C609" s="56" t="s">
        <v>126</v>
      </c>
      <c r="D609" s="56" t="s">
        <v>815</v>
      </c>
      <c r="E609" s="56" t="s">
        <v>816</v>
      </c>
      <c r="F609" s="56">
        <v>615</v>
      </c>
    </row>
    <row r="610" spans="2:6">
      <c r="B610" s="56">
        <v>18</v>
      </c>
      <c r="C610" s="56" t="s">
        <v>126</v>
      </c>
      <c r="D610" s="56" t="s">
        <v>815</v>
      </c>
      <c r="E610" s="56" t="s">
        <v>817</v>
      </c>
      <c r="F610" s="56">
        <v>616</v>
      </c>
    </row>
    <row r="611" spans="2:6">
      <c r="B611" s="56">
        <v>18</v>
      </c>
      <c r="C611" s="56" t="s">
        <v>126</v>
      </c>
      <c r="D611" s="56" t="s">
        <v>815</v>
      </c>
      <c r="E611" s="56" t="s">
        <v>818</v>
      </c>
      <c r="F611" s="56">
        <v>617</v>
      </c>
    </row>
    <row r="612" spans="2:6">
      <c r="B612" s="56">
        <v>18</v>
      </c>
      <c r="C612" s="56" t="s">
        <v>126</v>
      </c>
      <c r="D612" s="56" t="s">
        <v>815</v>
      </c>
      <c r="E612" s="56" t="s">
        <v>819</v>
      </c>
      <c r="F612" s="56">
        <v>618</v>
      </c>
    </row>
    <row r="613" spans="2:6">
      <c r="B613" s="56">
        <v>18</v>
      </c>
      <c r="C613" s="56" t="s">
        <v>126</v>
      </c>
      <c r="D613" s="56" t="s">
        <v>815</v>
      </c>
      <c r="E613" s="56" t="s">
        <v>820</v>
      </c>
      <c r="F613" s="56">
        <v>619</v>
      </c>
    </row>
    <row r="614" spans="2:6">
      <c r="B614" s="56">
        <v>18</v>
      </c>
      <c r="C614" s="56" t="s">
        <v>126</v>
      </c>
      <c r="D614" s="56" t="s">
        <v>815</v>
      </c>
      <c r="E614" s="56" t="s">
        <v>821</v>
      </c>
      <c r="F614" s="56">
        <v>620</v>
      </c>
    </row>
    <row r="615" spans="2:6">
      <c r="B615" s="56">
        <v>18</v>
      </c>
      <c r="C615" s="56" t="s">
        <v>126</v>
      </c>
      <c r="D615" s="56" t="s">
        <v>815</v>
      </c>
      <c r="E615" s="56" t="s">
        <v>822</v>
      </c>
      <c r="F615" s="56">
        <v>621</v>
      </c>
    </row>
    <row r="616" spans="2:6">
      <c r="B616" s="56">
        <v>18</v>
      </c>
      <c r="C616" s="56" t="s">
        <v>126</v>
      </c>
      <c r="D616" s="56" t="s">
        <v>815</v>
      </c>
      <c r="E616" s="56" t="s">
        <v>823</v>
      </c>
      <c r="F616" s="56">
        <v>622</v>
      </c>
    </row>
    <row r="617" spans="2:6">
      <c r="B617" s="56">
        <v>18</v>
      </c>
      <c r="C617" s="56" t="s">
        <v>126</v>
      </c>
      <c r="D617" s="56" t="s">
        <v>815</v>
      </c>
      <c r="E617" s="56" t="s">
        <v>824</v>
      </c>
      <c r="F617" s="56">
        <v>623</v>
      </c>
    </row>
    <row r="618" spans="2:6">
      <c r="B618" s="56">
        <v>18</v>
      </c>
      <c r="C618" s="56" t="s">
        <v>126</v>
      </c>
      <c r="D618" s="56" t="s">
        <v>815</v>
      </c>
      <c r="E618" s="56" t="s">
        <v>825</v>
      </c>
      <c r="F618" s="56">
        <v>624</v>
      </c>
    </row>
    <row r="619" spans="2:6">
      <c r="B619" s="56">
        <v>18</v>
      </c>
      <c r="C619" s="56" t="s">
        <v>126</v>
      </c>
      <c r="D619" s="56" t="s">
        <v>815</v>
      </c>
      <c r="E619" s="56" t="s">
        <v>826</v>
      </c>
      <c r="F619" s="56">
        <v>625</v>
      </c>
    </row>
    <row r="620" spans="2:6">
      <c r="B620" s="56">
        <v>18</v>
      </c>
      <c r="C620" s="56" t="s">
        <v>126</v>
      </c>
      <c r="D620" s="56" t="s">
        <v>815</v>
      </c>
      <c r="E620" s="56" t="s">
        <v>827</v>
      </c>
      <c r="F620" s="56">
        <v>626</v>
      </c>
    </row>
    <row r="621" spans="2:6">
      <c r="B621" s="56">
        <v>18</v>
      </c>
      <c r="C621" s="56" t="s">
        <v>126</v>
      </c>
      <c r="D621" s="56" t="s">
        <v>815</v>
      </c>
      <c r="E621" s="56" t="s">
        <v>828</v>
      </c>
      <c r="F621" s="56">
        <v>627</v>
      </c>
    </row>
    <row r="622" spans="2:6">
      <c r="B622" s="56">
        <v>18</v>
      </c>
      <c r="C622" s="56" t="s">
        <v>126</v>
      </c>
      <c r="D622" s="56" t="s">
        <v>815</v>
      </c>
      <c r="E622" s="56" t="s">
        <v>829</v>
      </c>
      <c r="F622" s="56">
        <v>628</v>
      </c>
    </row>
    <row r="623" spans="2:6">
      <c r="B623" s="56">
        <v>18</v>
      </c>
      <c r="C623" s="56" t="s">
        <v>126</v>
      </c>
      <c r="D623" s="56" t="s">
        <v>815</v>
      </c>
      <c r="E623" s="56" t="s">
        <v>830</v>
      </c>
      <c r="F623" s="56">
        <v>629</v>
      </c>
    </row>
    <row r="624" spans="2:6">
      <c r="B624" s="56">
        <v>18</v>
      </c>
      <c r="C624" s="56" t="s">
        <v>126</v>
      </c>
      <c r="D624" s="56" t="s">
        <v>815</v>
      </c>
      <c r="E624" s="56" t="s">
        <v>831</v>
      </c>
      <c r="F624" s="56">
        <v>630</v>
      </c>
    </row>
    <row r="625" spans="2:6">
      <c r="B625" s="56">
        <v>18</v>
      </c>
      <c r="C625" s="56" t="s">
        <v>126</v>
      </c>
      <c r="D625" s="56" t="s">
        <v>815</v>
      </c>
      <c r="E625" s="56" t="s">
        <v>832</v>
      </c>
      <c r="F625" s="56">
        <v>631</v>
      </c>
    </row>
    <row r="626" spans="2:6">
      <c r="B626" s="56">
        <v>18</v>
      </c>
      <c r="C626" s="56" t="s">
        <v>126</v>
      </c>
      <c r="D626" s="56" t="s">
        <v>815</v>
      </c>
      <c r="E626" s="56" t="s">
        <v>833</v>
      </c>
      <c r="F626" s="56">
        <v>632</v>
      </c>
    </row>
    <row r="627" spans="2:6">
      <c r="B627" s="56">
        <v>18</v>
      </c>
      <c r="C627" s="56" t="s">
        <v>126</v>
      </c>
      <c r="D627" s="56" t="s">
        <v>815</v>
      </c>
      <c r="E627" s="56" t="s">
        <v>834</v>
      </c>
      <c r="F627" s="56">
        <v>633</v>
      </c>
    </row>
    <row r="628" spans="2:6">
      <c r="B628" s="56">
        <v>18</v>
      </c>
      <c r="C628" s="56" t="s">
        <v>126</v>
      </c>
      <c r="D628" s="56" t="s">
        <v>815</v>
      </c>
      <c r="E628" s="56" t="s">
        <v>835</v>
      </c>
      <c r="F628" s="56">
        <v>634</v>
      </c>
    </row>
    <row r="629" spans="2:6">
      <c r="B629" s="56">
        <v>18</v>
      </c>
      <c r="C629" s="56" t="s">
        <v>126</v>
      </c>
      <c r="D629" s="56" t="s">
        <v>815</v>
      </c>
      <c r="E629" s="56" t="s">
        <v>836</v>
      </c>
      <c r="F629" s="56">
        <v>635</v>
      </c>
    </row>
    <row r="630" spans="2:6">
      <c r="B630" s="56">
        <v>18</v>
      </c>
      <c r="C630" s="56" t="s">
        <v>126</v>
      </c>
      <c r="D630" s="56" t="s">
        <v>815</v>
      </c>
      <c r="E630" s="56" t="s">
        <v>837</v>
      </c>
      <c r="F630" s="56">
        <v>636</v>
      </c>
    </row>
    <row r="631" spans="2:6">
      <c r="B631" s="56">
        <v>18</v>
      </c>
      <c r="C631" s="56" t="s">
        <v>126</v>
      </c>
      <c r="D631" s="56" t="s">
        <v>815</v>
      </c>
      <c r="E631" s="56" t="s">
        <v>838</v>
      </c>
      <c r="F631" s="56">
        <v>637</v>
      </c>
    </row>
    <row r="632" spans="2:6">
      <c r="B632" s="56">
        <v>18</v>
      </c>
      <c r="C632" s="56" t="s">
        <v>126</v>
      </c>
      <c r="D632" s="56" t="s">
        <v>815</v>
      </c>
      <c r="E632" s="56" t="s">
        <v>839</v>
      </c>
      <c r="F632" s="56">
        <v>638</v>
      </c>
    </row>
    <row r="633" spans="2:6">
      <c r="B633" s="56">
        <v>18</v>
      </c>
      <c r="C633" s="56" t="s">
        <v>126</v>
      </c>
      <c r="D633" s="56" t="s">
        <v>815</v>
      </c>
      <c r="E633" s="56" t="s">
        <v>840</v>
      </c>
      <c r="F633" s="56">
        <v>639</v>
      </c>
    </row>
    <row r="634" spans="2:6">
      <c r="B634" s="56">
        <v>18</v>
      </c>
      <c r="C634" s="56" t="s">
        <v>126</v>
      </c>
      <c r="D634" s="56" t="s">
        <v>815</v>
      </c>
      <c r="E634" s="56" t="s">
        <v>841</v>
      </c>
      <c r="F634" s="56">
        <v>640</v>
      </c>
    </row>
    <row r="635" spans="2:6">
      <c r="B635" s="56">
        <v>18</v>
      </c>
      <c r="C635" s="56" t="s">
        <v>126</v>
      </c>
      <c r="D635" s="56" t="s">
        <v>815</v>
      </c>
      <c r="E635" s="56" t="s">
        <v>842</v>
      </c>
      <c r="F635" s="56">
        <v>641</v>
      </c>
    </row>
    <row r="636" spans="2:6">
      <c r="B636" s="56">
        <v>18</v>
      </c>
      <c r="C636" s="56" t="s">
        <v>126</v>
      </c>
      <c r="D636" s="56" t="s">
        <v>815</v>
      </c>
      <c r="E636" s="56" t="s">
        <v>843</v>
      </c>
      <c r="F636" s="56">
        <v>642</v>
      </c>
    </row>
    <row r="637" spans="2:6">
      <c r="B637" s="56">
        <v>18</v>
      </c>
      <c r="C637" s="56" t="s">
        <v>126</v>
      </c>
      <c r="D637" s="56" t="s">
        <v>815</v>
      </c>
      <c r="E637" s="56" t="s">
        <v>844</v>
      </c>
      <c r="F637" s="56">
        <v>643</v>
      </c>
    </row>
    <row r="638" spans="2:6">
      <c r="B638" s="56">
        <v>18</v>
      </c>
      <c r="C638" s="56" t="s">
        <v>126</v>
      </c>
      <c r="D638" s="56" t="s">
        <v>815</v>
      </c>
      <c r="E638" s="56" t="s">
        <v>845</v>
      </c>
      <c r="F638" s="56">
        <v>644</v>
      </c>
    </row>
    <row r="639" spans="2:6">
      <c r="B639" s="56">
        <v>18</v>
      </c>
      <c r="C639" s="56" t="s">
        <v>126</v>
      </c>
      <c r="D639" s="56" t="s">
        <v>815</v>
      </c>
      <c r="E639" s="56" t="s">
        <v>846</v>
      </c>
      <c r="F639" s="56">
        <v>645</v>
      </c>
    </row>
    <row r="640" spans="2:6">
      <c r="B640" s="56">
        <v>18</v>
      </c>
      <c r="C640" s="56" t="s">
        <v>126</v>
      </c>
      <c r="D640" s="56" t="s">
        <v>815</v>
      </c>
      <c r="E640" s="56" t="s">
        <v>847</v>
      </c>
      <c r="F640" s="56">
        <v>646</v>
      </c>
    </row>
    <row r="641" spans="2:6">
      <c r="B641" s="56">
        <v>18</v>
      </c>
      <c r="C641" s="56" t="s">
        <v>126</v>
      </c>
      <c r="D641" s="56" t="s">
        <v>815</v>
      </c>
      <c r="E641" s="56" t="s">
        <v>848</v>
      </c>
      <c r="F641" s="56">
        <v>647</v>
      </c>
    </row>
    <row r="642" spans="2:6">
      <c r="B642" s="56">
        <v>18</v>
      </c>
      <c r="C642" s="56" t="s">
        <v>126</v>
      </c>
      <c r="D642" s="56" t="s">
        <v>815</v>
      </c>
      <c r="E642" s="56" t="s">
        <v>849</v>
      </c>
      <c r="F642" s="56">
        <v>648</v>
      </c>
    </row>
    <row r="643" spans="2:6">
      <c r="B643" s="56">
        <v>18</v>
      </c>
      <c r="C643" s="56" t="s">
        <v>126</v>
      </c>
      <c r="D643" s="56" t="s">
        <v>815</v>
      </c>
      <c r="E643" s="56" t="s">
        <v>850</v>
      </c>
      <c r="F643" s="56">
        <v>649</v>
      </c>
    </row>
    <row r="644" spans="2:6">
      <c r="B644" s="56">
        <v>18</v>
      </c>
      <c r="C644" s="56" t="s">
        <v>126</v>
      </c>
      <c r="D644" s="56" t="s">
        <v>815</v>
      </c>
      <c r="E644" s="56" t="s">
        <v>851</v>
      </c>
      <c r="F644" s="56">
        <v>650</v>
      </c>
    </row>
    <row r="645" spans="2:6">
      <c r="B645" s="56">
        <v>18</v>
      </c>
      <c r="C645" s="56" t="s">
        <v>126</v>
      </c>
      <c r="D645" s="56" t="s">
        <v>815</v>
      </c>
      <c r="E645" s="56" t="s">
        <v>852</v>
      </c>
      <c r="F645" s="56">
        <v>651</v>
      </c>
    </row>
    <row r="646" spans="2:6">
      <c r="B646" s="56">
        <v>18</v>
      </c>
      <c r="C646" s="56" t="s">
        <v>126</v>
      </c>
      <c r="D646" s="56" t="s">
        <v>815</v>
      </c>
      <c r="E646" s="56" t="s">
        <v>853</v>
      </c>
      <c r="F646" s="56">
        <v>652</v>
      </c>
    </row>
    <row r="647" spans="2:6">
      <c r="B647" s="56">
        <v>18</v>
      </c>
      <c r="C647" s="56" t="s">
        <v>126</v>
      </c>
      <c r="D647" s="56" t="s">
        <v>815</v>
      </c>
      <c r="E647" s="56" t="s">
        <v>854</v>
      </c>
      <c r="F647" s="56">
        <v>653</v>
      </c>
    </row>
    <row r="648" spans="2:6">
      <c r="B648" s="56">
        <v>18</v>
      </c>
      <c r="C648" s="56" t="s">
        <v>126</v>
      </c>
      <c r="D648" s="56" t="s">
        <v>815</v>
      </c>
      <c r="E648" s="56" t="s">
        <v>855</v>
      </c>
      <c r="F648" s="56">
        <v>654</v>
      </c>
    </row>
    <row r="649" spans="2:6">
      <c r="B649" s="56">
        <v>18</v>
      </c>
      <c r="C649" s="56" t="s">
        <v>126</v>
      </c>
      <c r="D649" s="56" t="s">
        <v>815</v>
      </c>
      <c r="E649" s="56" t="s">
        <v>856</v>
      </c>
      <c r="F649" s="56">
        <v>655</v>
      </c>
    </row>
    <row r="650" spans="2:6">
      <c r="B650" s="56">
        <v>18</v>
      </c>
      <c r="C650" s="56" t="s">
        <v>126</v>
      </c>
      <c r="D650" s="56" t="s">
        <v>815</v>
      </c>
      <c r="E650" s="56" t="s">
        <v>857</v>
      </c>
      <c r="F650" s="56">
        <v>656</v>
      </c>
    </row>
    <row r="651" spans="2:6">
      <c r="B651" s="56">
        <v>18</v>
      </c>
      <c r="C651" s="56" t="s">
        <v>126</v>
      </c>
      <c r="D651" s="56" t="s">
        <v>815</v>
      </c>
      <c r="E651" s="56" t="s">
        <v>858</v>
      </c>
      <c r="F651" s="56">
        <v>657</v>
      </c>
    </row>
    <row r="652" spans="2:6">
      <c r="B652" s="56">
        <v>18</v>
      </c>
      <c r="C652" s="56" t="s">
        <v>126</v>
      </c>
      <c r="D652" s="56" t="s">
        <v>815</v>
      </c>
      <c r="E652" s="56" t="s">
        <v>859</v>
      </c>
      <c r="F652" s="56">
        <v>658</v>
      </c>
    </row>
    <row r="653" spans="2:6">
      <c r="B653" s="56">
        <v>18</v>
      </c>
      <c r="C653" s="56" t="s">
        <v>126</v>
      </c>
      <c r="D653" s="56" t="s">
        <v>815</v>
      </c>
      <c r="E653" s="56" t="s">
        <v>860</v>
      </c>
      <c r="F653" s="56">
        <v>659</v>
      </c>
    </row>
    <row r="654" spans="2:6">
      <c r="B654" s="56">
        <v>18</v>
      </c>
      <c r="C654" s="56" t="s">
        <v>126</v>
      </c>
      <c r="D654" s="56" t="s">
        <v>815</v>
      </c>
      <c r="E654" s="56" t="s">
        <v>861</v>
      </c>
      <c r="F654" s="56">
        <v>660</v>
      </c>
    </row>
    <row r="655" spans="2:6">
      <c r="B655" s="56">
        <v>18</v>
      </c>
      <c r="C655" s="56" t="s">
        <v>126</v>
      </c>
      <c r="D655" s="56" t="s">
        <v>815</v>
      </c>
      <c r="E655" s="56" t="s">
        <v>862</v>
      </c>
      <c r="F655" s="56">
        <v>661</v>
      </c>
    </row>
    <row r="656" spans="2:6">
      <c r="B656" s="56">
        <v>18</v>
      </c>
      <c r="C656" s="56" t="s">
        <v>126</v>
      </c>
      <c r="D656" s="56" t="s">
        <v>815</v>
      </c>
      <c r="E656" s="56" t="s">
        <v>863</v>
      </c>
      <c r="F656" s="56">
        <v>662</v>
      </c>
    </row>
    <row r="657" spans="2:6">
      <c r="B657" s="56">
        <v>18</v>
      </c>
      <c r="C657" s="56" t="s">
        <v>126</v>
      </c>
      <c r="D657" s="56" t="s">
        <v>815</v>
      </c>
      <c r="E657" s="56" t="s">
        <v>864</v>
      </c>
      <c r="F657" s="56">
        <v>663</v>
      </c>
    </row>
    <row r="658" spans="2:6">
      <c r="B658" s="56">
        <v>18</v>
      </c>
      <c r="C658" s="56" t="s">
        <v>126</v>
      </c>
      <c r="D658" s="56" t="s">
        <v>815</v>
      </c>
      <c r="E658" s="56" t="s">
        <v>865</v>
      </c>
      <c r="F658" s="56">
        <v>664</v>
      </c>
    </row>
    <row r="659" spans="2:6">
      <c r="B659" s="56">
        <v>18</v>
      </c>
      <c r="C659" s="56" t="s">
        <v>126</v>
      </c>
      <c r="D659" s="56" t="s">
        <v>815</v>
      </c>
      <c r="E659" s="56" t="s">
        <v>866</v>
      </c>
      <c r="F659" s="56">
        <v>665</v>
      </c>
    </row>
    <row r="660" spans="2:6">
      <c r="B660" s="56">
        <v>18</v>
      </c>
      <c r="C660" s="56" t="s">
        <v>126</v>
      </c>
      <c r="D660" s="56" t="s">
        <v>815</v>
      </c>
      <c r="E660" s="56" t="s">
        <v>867</v>
      </c>
      <c r="F660" s="56">
        <v>666</v>
      </c>
    </row>
    <row r="661" spans="2:6">
      <c r="B661" s="56">
        <v>18</v>
      </c>
      <c r="C661" s="56" t="s">
        <v>126</v>
      </c>
      <c r="D661" s="56" t="s">
        <v>815</v>
      </c>
      <c r="E661" s="56" t="s">
        <v>868</v>
      </c>
      <c r="F661" s="56">
        <v>667</v>
      </c>
    </row>
    <row r="662" spans="2:6">
      <c r="B662" s="56">
        <v>18</v>
      </c>
      <c r="C662" s="56" t="s">
        <v>126</v>
      </c>
      <c r="D662" s="56" t="s">
        <v>815</v>
      </c>
      <c r="E662" s="56" t="s">
        <v>869</v>
      </c>
      <c r="F662" s="56">
        <v>668</v>
      </c>
    </row>
    <row r="663" spans="2:6">
      <c r="B663" s="56">
        <v>18</v>
      </c>
      <c r="C663" s="56" t="s">
        <v>126</v>
      </c>
      <c r="D663" s="56" t="s">
        <v>815</v>
      </c>
      <c r="E663" s="56" t="s">
        <v>870</v>
      </c>
      <c r="F663" s="56">
        <v>669</v>
      </c>
    </row>
    <row r="664" spans="2:6">
      <c r="B664" s="56">
        <v>18</v>
      </c>
      <c r="C664" s="56" t="s">
        <v>126</v>
      </c>
      <c r="D664" s="56" t="s">
        <v>815</v>
      </c>
      <c r="E664" s="56" t="s">
        <v>1192</v>
      </c>
      <c r="F664" s="56">
        <v>670</v>
      </c>
    </row>
    <row r="665" spans="2:6">
      <c r="B665" s="56"/>
      <c r="C665" s="56"/>
      <c r="D665" s="56"/>
      <c r="E665" s="56"/>
      <c r="F665" s="56"/>
    </row>
    <row r="666" spans="2:6">
      <c r="B666" s="56"/>
      <c r="C666" s="56"/>
      <c r="D666" s="56"/>
      <c r="E666" s="56"/>
      <c r="F666" s="56"/>
    </row>
    <row r="667" spans="2:6">
      <c r="B667" s="56">
        <v>19</v>
      </c>
      <c r="C667" s="56" t="s">
        <v>871</v>
      </c>
      <c r="D667" s="56" t="s">
        <v>127</v>
      </c>
      <c r="E667" s="56" t="s">
        <v>872</v>
      </c>
      <c r="F667" s="56">
        <v>672</v>
      </c>
    </row>
    <row r="668" spans="2:6">
      <c r="B668" s="56">
        <v>19</v>
      </c>
      <c r="C668" s="56" t="s">
        <v>871</v>
      </c>
      <c r="D668" s="56" t="s">
        <v>127</v>
      </c>
      <c r="E668" s="56" t="s">
        <v>873</v>
      </c>
      <c r="F668" s="56">
        <v>673</v>
      </c>
    </row>
    <row r="669" spans="2:6">
      <c r="B669" s="56">
        <v>19</v>
      </c>
      <c r="C669" s="56" t="s">
        <v>871</v>
      </c>
      <c r="D669" s="56" t="s">
        <v>127</v>
      </c>
      <c r="E669" s="56" t="s">
        <v>874</v>
      </c>
      <c r="F669" s="56">
        <v>674</v>
      </c>
    </row>
    <row r="670" spans="2:6">
      <c r="B670" s="56">
        <v>19</v>
      </c>
      <c r="C670" s="56" t="s">
        <v>871</v>
      </c>
      <c r="D670" s="56" t="s">
        <v>127</v>
      </c>
      <c r="E670" s="56" t="s">
        <v>875</v>
      </c>
      <c r="F670" s="56">
        <v>675</v>
      </c>
    </row>
    <row r="671" spans="2:6">
      <c r="B671" s="56">
        <v>19</v>
      </c>
      <c r="C671" s="56" t="s">
        <v>871</v>
      </c>
      <c r="D671" s="56" t="s">
        <v>127</v>
      </c>
      <c r="E671" s="56" t="s">
        <v>876</v>
      </c>
      <c r="F671" s="56">
        <v>676</v>
      </c>
    </row>
    <row r="672" spans="2:6">
      <c r="B672" s="56">
        <v>19</v>
      </c>
      <c r="C672" s="56" t="s">
        <v>871</v>
      </c>
      <c r="D672" s="56" t="s">
        <v>127</v>
      </c>
      <c r="E672" s="56" t="s">
        <v>877</v>
      </c>
      <c r="F672" s="56">
        <v>677</v>
      </c>
    </row>
    <row r="673" spans="2:7">
      <c r="B673" s="56">
        <v>19</v>
      </c>
      <c r="C673" s="56" t="s">
        <v>871</v>
      </c>
      <c r="D673" s="56" t="s">
        <v>127</v>
      </c>
      <c r="E673" s="56" t="s">
        <v>878</v>
      </c>
      <c r="F673" s="56">
        <v>678</v>
      </c>
    </row>
    <row r="674" spans="2:7">
      <c r="B674" s="56">
        <v>19</v>
      </c>
      <c r="C674" s="56" t="s">
        <v>871</v>
      </c>
      <c r="D674" s="56" t="s">
        <v>127</v>
      </c>
      <c r="E674" s="56" t="s">
        <v>879</v>
      </c>
      <c r="F674" s="56">
        <v>679</v>
      </c>
    </row>
    <row r="675" spans="2:7">
      <c r="B675" s="56">
        <v>19</v>
      </c>
      <c r="C675" s="56" t="s">
        <v>871</v>
      </c>
      <c r="D675" s="56" t="s">
        <v>127</v>
      </c>
      <c r="E675" s="56" t="s">
        <v>880</v>
      </c>
      <c r="F675" s="56">
        <v>680</v>
      </c>
    </row>
    <row r="676" spans="2:7">
      <c r="B676" s="56">
        <v>19</v>
      </c>
      <c r="C676" s="56" t="s">
        <v>871</v>
      </c>
      <c r="D676" s="56" t="s">
        <v>127</v>
      </c>
      <c r="E676" s="56" t="s">
        <v>881</v>
      </c>
      <c r="F676" s="56">
        <v>681</v>
      </c>
    </row>
    <row r="677" spans="2:7">
      <c r="B677" s="56">
        <v>19</v>
      </c>
      <c r="C677" s="56" t="s">
        <v>871</v>
      </c>
      <c r="D677" s="56" t="s">
        <v>127</v>
      </c>
      <c r="E677" s="56" t="s">
        <v>882</v>
      </c>
      <c r="F677" s="56">
        <v>682</v>
      </c>
    </row>
    <row r="678" spans="2:7">
      <c r="B678" s="56">
        <v>19</v>
      </c>
      <c r="C678" s="56" t="s">
        <v>871</v>
      </c>
      <c r="D678" s="56" t="s">
        <v>127</v>
      </c>
      <c r="E678" s="56" t="s">
        <v>883</v>
      </c>
      <c r="F678" s="56">
        <v>683</v>
      </c>
    </row>
    <row r="679" spans="2:7">
      <c r="B679" s="56">
        <v>19</v>
      </c>
      <c r="C679" s="56" t="s">
        <v>871</v>
      </c>
      <c r="D679" s="56" t="s">
        <v>127</v>
      </c>
      <c r="E679" s="56" t="s">
        <v>884</v>
      </c>
      <c r="F679" s="56">
        <v>684</v>
      </c>
    </row>
    <row r="680" spans="2:7">
      <c r="B680" s="56">
        <v>19</v>
      </c>
      <c r="C680" s="56" t="s">
        <v>871</v>
      </c>
      <c r="D680" s="56" t="s">
        <v>127</v>
      </c>
      <c r="E680" s="56" t="s">
        <v>885</v>
      </c>
      <c r="F680" s="56">
        <v>685</v>
      </c>
    </row>
    <row r="681" spans="2:7">
      <c r="B681" s="56">
        <v>19</v>
      </c>
      <c r="C681" s="56" t="s">
        <v>871</v>
      </c>
      <c r="D681" s="56" t="s">
        <v>127</v>
      </c>
      <c r="E681" s="56" t="s">
        <v>886</v>
      </c>
      <c r="F681" s="56">
        <v>686</v>
      </c>
    </row>
    <row r="682" spans="2:7">
      <c r="B682" s="56">
        <v>19</v>
      </c>
      <c r="C682" s="56" t="s">
        <v>871</v>
      </c>
      <c r="D682" s="56" t="s">
        <v>127</v>
      </c>
      <c r="E682" s="56" t="s">
        <v>887</v>
      </c>
      <c r="F682" s="56">
        <v>687</v>
      </c>
    </row>
    <row r="683" spans="2:7">
      <c r="B683" s="56">
        <v>19</v>
      </c>
      <c r="C683" s="56" t="s">
        <v>871</v>
      </c>
      <c r="D683" s="56" t="s">
        <v>127</v>
      </c>
      <c r="E683" s="56" t="s">
        <v>888</v>
      </c>
      <c r="F683" s="56">
        <v>688</v>
      </c>
    </row>
    <row r="684" spans="2:7">
      <c r="B684" s="56">
        <v>19</v>
      </c>
      <c r="C684" s="56" t="s">
        <v>871</v>
      </c>
      <c r="D684" s="56" t="s">
        <v>127</v>
      </c>
      <c r="E684" s="56" t="s">
        <v>889</v>
      </c>
      <c r="F684" s="56">
        <v>689</v>
      </c>
    </row>
    <row r="685" spans="2:7">
      <c r="B685" s="56">
        <v>19</v>
      </c>
      <c r="C685" s="56" t="s">
        <v>871</v>
      </c>
      <c r="D685" s="56" t="s">
        <v>127</v>
      </c>
      <c r="E685" s="56" t="s">
        <v>890</v>
      </c>
      <c r="F685" s="56">
        <v>690</v>
      </c>
    </row>
    <row r="686" spans="2:7">
      <c r="B686" s="56">
        <v>19</v>
      </c>
      <c r="C686" s="56" t="s">
        <v>871</v>
      </c>
      <c r="D686" s="56" t="s">
        <v>127</v>
      </c>
      <c r="E686" s="56" t="s">
        <v>891</v>
      </c>
      <c r="F686" s="56">
        <v>691</v>
      </c>
      <c r="G686" s="2">
        <v>692</v>
      </c>
    </row>
    <row r="687" spans="2:7">
      <c r="B687" s="56">
        <v>19</v>
      </c>
      <c r="C687" s="56" t="s">
        <v>871</v>
      </c>
      <c r="D687" s="56" t="s">
        <v>127</v>
      </c>
      <c r="E687" s="56" t="s">
        <v>893</v>
      </c>
      <c r="F687" s="56">
        <v>693</v>
      </c>
    </row>
    <row r="688" spans="2:7">
      <c r="B688" s="56">
        <v>19</v>
      </c>
      <c r="C688" s="56" t="s">
        <v>871</v>
      </c>
      <c r="D688" s="56" t="s">
        <v>127</v>
      </c>
      <c r="E688" s="56" t="s">
        <v>894</v>
      </c>
      <c r="F688" s="56">
        <v>694</v>
      </c>
    </row>
    <row r="689" spans="2:7">
      <c r="B689" s="56">
        <v>19</v>
      </c>
      <c r="C689" s="56" t="s">
        <v>871</v>
      </c>
      <c r="D689" s="56" t="s">
        <v>127</v>
      </c>
      <c r="E689" s="556" t="s">
        <v>1184</v>
      </c>
      <c r="F689" s="56">
        <v>695</v>
      </c>
    </row>
    <row r="690" spans="2:7">
      <c r="B690" s="56">
        <v>19</v>
      </c>
      <c r="C690" s="56" t="s">
        <v>871</v>
      </c>
      <c r="D690" s="56" t="s">
        <v>127</v>
      </c>
      <c r="E690" s="56" t="s">
        <v>896</v>
      </c>
      <c r="F690" s="56">
        <v>696</v>
      </c>
    </row>
    <row r="691" spans="2:7">
      <c r="B691" s="56">
        <v>19</v>
      </c>
      <c r="C691" s="56" t="s">
        <v>871</v>
      </c>
      <c r="D691" s="56" t="s">
        <v>127</v>
      </c>
      <c r="E691" s="56" t="s">
        <v>897</v>
      </c>
      <c r="F691" s="56">
        <v>697</v>
      </c>
    </row>
    <row r="692" spans="2:7">
      <c r="B692" s="56">
        <v>19</v>
      </c>
      <c r="C692" s="56" t="s">
        <v>871</v>
      </c>
      <c r="D692" s="56" t="s">
        <v>127</v>
      </c>
      <c r="E692" s="56" t="s">
        <v>898</v>
      </c>
      <c r="F692" s="56">
        <v>698</v>
      </c>
    </row>
    <row r="693" spans="2:7">
      <c r="B693" s="56">
        <v>19</v>
      </c>
      <c r="C693" s="56" t="s">
        <v>871</v>
      </c>
      <c r="D693" s="56" t="s">
        <v>127</v>
      </c>
      <c r="E693" s="56" t="s">
        <v>899</v>
      </c>
      <c r="F693" s="56">
        <v>699</v>
      </c>
    </row>
    <row r="694" spans="2:7">
      <c r="B694" s="56">
        <v>19</v>
      </c>
      <c r="C694" s="56" t="s">
        <v>871</v>
      </c>
      <c r="D694" s="56" t="s">
        <v>127</v>
      </c>
      <c r="E694" s="56" t="s">
        <v>900</v>
      </c>
      <c r="F694" s="56">
        <v>700</v>
      </c>
    </row>
    <row r="695" spans="2:7">
      <c r="B695" s="56">
        <v>19</v>
      </c>
      <c r="C695" s="56" t="s">
        <v>871</v>
      </c>
      <c r="D695" s="56" t="s">
        <v>127</v>
      </c>
      <c r="E695" s="56" t="s">
        <v>901</v>
      </c>
      <c r="F695" s="56">
        <v>701</v>
      </c>
    </row>
    <row r="696" spans="2:7">
      <c r="B696" s="56">
        <v>19</v>
      </c>
      <c r="C696" s="56" t="s">
        <v>871</v>
      </c>
      <c r="D696" s="56" t="s">
        <v>127</v>
      </c>
      <c r="E696" s="56" t="s">
        <v>902</v>
      </c>
      <c r="F696" s="56">
        <v>702</v>
      </c>
    </row>
    <row r="697" spans="2:7">
      <c r="B697" s="56">
        <v>19</v>
      </c>
      <c r="C697" s="56" t="s">
        <v>871</v>
      </c>
      <c r="D697" s="56" t="s">
        <v>127</v>
      </c>
      <c r="E697" s="556" t="s">
        <v>1185</v>
      </c>
      <c r="F697" s="56">
        <v>703</v>
      </c>
      <c r="G697" s="2">
        <v>704</v>
      </c>
    </row>
    <row r="698" spans="2:7">
      <c r="B698" s="56">
        <v>19</v>
      </c>
      <c r="C698" s="56" t="s">
        <v>871</v>
      </c>
      <c r="D698" s="56" t="s">
        <v>127</v>
      </c>
      <c r="E698" s="56" t="s">
        <v>907</v>
      </c>
      <c r="F698" s="56">
        <v>707</v>
      </c>
      <c r="G698" s="2">
        <v>705</v>
      </c>
    </row>
    <row r="699" spans="2:7">
      <c r="B699" s="56">
        <v>19</v>
      </c>
      <c r="C699" s="56" t="s">
        <v>871</v>
      </c>
      <c r="D699" s="56" t="s">
        <v>127</v>
      </c>
      <c r="E699" s="56" t="s">
        <v>908</v>
      </c>
      <c r="F699" s="56">
        <v>708</v>
      </c>
      <c r="G699" s="2">
        <v>706</v>
      </c>
    </row>
    <row r="700" spans="2:7">
      <c r="B700" s="56">
        <v>19</v>
      </c>
      <c r="C700" s="56" t="s">
        <v>871</v>
      </c>
      <c r="D700" s="56" t="s">
        <v>127</v>
      </c>
      <c r="E700" s="56" t="s">
        <v>909</v>
      </c>
      <c r="F700" s="56">
        <v>709</v>
      </c>
    </row>
    <row r="701" spans="2:7">
      <c r="B701" s="56">
        <v>19</v>
      </c>
      <c r="C701" s="56" t="s">
        <v>871</v>
      </c>
      <c r="D701" s="56" t="s">
        <v>127</v>
      </c>
      <c r="E701" s="56" t="s">
        <v>910</v>
      </c>
      <c r="F701" s="56">
        <v>710</v>
      </c>
    </row>
    <row r="702" spans="2:7">
      <c r="B702" s="56">
        <v>19</v>
      </c>
      <c r="C702" s="56" t="s">
        <v>871</v>
      </c>
      <c r="D702" s="56" t="s">
        <v>127</v>
      </c>
      <c r="E702" s="56" t="s">
        <v>911</v>
      </c>
      <c r="F702" s="56">
        <v>711</v>
      </c>
      <c r="G702" s="2">
        <v>712</v>
      </c>
    </row>
    <row r="703" spans="2:7">
      <c r="B703" s="56">
        <v>19</v>
      </c>
      <c r="C703" s="56" t="s">
        <v>871</v>
      </c>
      <c r="D703" s="56" t="s">
        <v>127</v>
      </c>
      <c r="E703" s="56" t="s">
        <v>913</v>
      </c>
      <c r="F703" s="56">
        <v>713</v>
      </c>
    </row>
    <row r="704" spans="2:7">
      <c r="B704" s="56">
        <v>19</v>
      </c>
      <c r="C704" s="56" t="s">
        <v>871</v>
      </c>
      <c r="D704" s="56" t="s">
        <v>127</v>
      </c>
      <c r="E704" s="56" t="s">
        <v>914</v>
      </c>
      <c r="F704" s="56">
        <v>714</v>
      </c>
    </row>
    <row r="705" spans="2:6">
      <c r="B705" s="56">
        <v>19</v>
      </c>
      <c r="C705" s="56" t="s">
        <v>871</v>
      </c>
      <c r="D705" s="56" t="s">
        <v>127</v>
      </c>
      <c r="E705" s="56" t="s">
        <v>915</v>
      </c>
      <c r="F705" s="56">
        <v>715</v>
      </c>
    </row>
    <row r="706" spans="2:6">
      <c r="B706" s="56">
        <v>19</v>
      </c>
      <c r="C706" s="56" t="s">
        <v>871</v>
      </c>
      <c r="D706" s="56" t="s">
        <v>127</v>
      </c>
      <c r="E706" s="56" t="s">
        <v>916</v>
      </c>
      <c r="F706" s="56">
        <v>716</v>
      </c>
    </row>
    <row r="707" spans="2:6">
      <c r="B707" s="56">
        <v>19</v>
      </c>
      <c r="C707" s="56" t="s">
        <v>871</v>
      </c>
      <c r="D707" s="56" t="s">
        <v>127</v>
      </c>
      <c r="E707" s="56" t="s">
        <v>917</v>
      </c>
      <c r="F707" s="56">
        <v>717</v>
      </c>
    </row>
    <row r="708" spans="2:6">
      <c r="B708" s="56">
        <v>19</v>
      </c>
      <c r="C708" s="56" t="s">
        <v>871</v>
      </c>
      <c r="D708" s="56" t="s">
        <v>127</v>
      </c>
      <c r="E708" s="56" t="s">
        <v>918</v>
      </c>
      <c r="F708" s="56">
        <v>718</v>
      </c>
    </row>
    <row r="709" spans="2:6">
      <c r="B709" s="56">
        <v>19</v>
      </c>
      <c r="C709" s="56" t="s">
        <v>871</v>
      </c>
      <c r="D709" s="56" t="s">
        <v>127</v>
      </c>
      <c r="E709" s="56" t="s">
        <v>1183</v>
      </c>
      <c r="F709" s="56">
        <v>719</v>
      </c>
    </row>
    <row r="710" spans="2:6">
      <c r="B710" s="56"/>
      <c r="C710" s="56"/>
      <c r="D710" s="56"/>
      <c r="E710" s="556" t="s">
        <v>1186</v>
      </c>
      <c r="F710" s="56">
        <v>720</v>
      </c>
    </row>
    <row r="711" spans="2:6">
      <c r="B711" s="56"/>
      <c r="C711" s="56"/>
      <c r="D711" s="56"/>
      <c r="E711" s="56"/>
      <c r="F711" s="56"/>
    </row>
    <row r="712" spans="2:6">
      <c r="B712" s="56">
        <v>20</v>
      </c>
      <c r="C712" s="56" t="s">
        <v>871</v>
      </c>
      <c r="D712" s="56" t="s">
        <v>919</v>
      </c>
      <c r="E712" s="56" t="s">
        <v>920</v>
      </c>
      <c r="F712" s="56">
        <v>721</v>
      </c>
    </row>
    <row r="713" spans="2:6">
      <c r="B713" s="56">
        <v>20</v>
      </c>
      <c r="C713" s="56" t="s">
        <v>871</v>
      </c>
      <c r="D713" s="56" t="s">
        <v>919</v>
      </c>
      <c r="E713" s="56" t="s">
        <v>921</v>
      </c>
      <c r="F713" s="56">
        <v>722</v>
      </c>
    </row>
    <row r="714" spans="2:6">
      <c r="B714" s="56">
        <v>20</v>
      </c>
      <c r="C714" s="56" t="s">
        <v>871</v>
      </c>
      <c r="D714" s="56" t="s">
        <v>919</v>
      </c>
      <c r="E714" s="56" t="s">
        <v>922</v>
      </c>
      <c r="F714" s="56">
        <v>723</v>
      </c>
    </row>
    <row r="715" spans="2:6">
      <c r="B715" s="56">
        <v>20</v>
      </c>
      <c r="C715" s="56" t="s">
        <v>871</v>
      </c>
      <c r="D715" s="56" t="s">
        <v>919</v>
      </c>
      <c r="E715" s="56" t="s">
        <v>923</v>
      </c>
      <c r="F715" s="56">
        <v>724</v>
      </c>
    </row>
    <row r="716" spans="2:6">
      <c r="B716" s="56">
        <v>20</v>
      </c>
      <c r="C716" s="56" t="s">
        <v>871</v>
      </c>
      <c r="D716" s="56" t="s">
        <v>919</v>
      </c>
      <c r="E716" s="56" t="s">
        <v>924</v>
      </c>
      <c r="F716" s="56">
        <v>725</v>
      </c>
    </row>
    <row r="717" spans="2:6">
      <c r="B717" s="56">
        <v>20</v>
      </c>
      <c r="C717" s="56" t="s">
        <v>871</v>
      </c>
      <c r="D717" s="56" t="s">
        <v>919</v>
      </c>
      <c r="E717" s="56" t="s">
        <v>925</v>
      </c>
      <c r="F717" s="56">
        <v>726</v>
      </c>
    </row>
    <row r="718" spans="2:6">
      <c r="B718" s="56">
        <v>20</v>
      </c>
      <c r="C718" s="56" t="s">
        <v>871</v>
      </c>
      <c r="D718" s="56" t="s">
        <v>919</v>
      </c>
      <c r="E718" s="56" t="s">
        <v>926</v>
      </c>
      <c r="F718" s="56">
        <v>727</v>
      </c>
    </row>
    <row r="719" spans="2:6">
      <c r="B719" s="56">
        <v>20</v>
      </c>
      <c r="C719" s="56" t="s">
        <v>871</v>
      </c>
      <c r="D719" s="56" t="s">
        <v>919</v>
      </c>
      <c r="E719" s="56" t="s">
        <v>927</v>
      </c>
      <c r="F719" s="56">
        <v>728</v>
      </c>
    </row>
    <row r="720" spans="2:6">
      <c r="B720" s="56">
        <v>20</v>
      </c>
      <c r="C720" s="56" t="s">
        <v>871</v>
      </c>
      <c r="D720" s="56" t="s">
        <v>919</v>
      </c>
      <c r="E720" s="56" t="s">
        <v>928</v>
      </c>
      <c r="F720" s="56">
        <v>729</v>
      </c>
    </row>
    <row r="721" spans="2:6">
      <c r="B721" s="56">
        <v>20</v>
      </c>
      <c r="C721" s="56" t="s">
        <v>871</v>
      </c>
      <c r="D721" s="56" t="s">
        <v>919</v>
      </c>
      <c r="E721" s="56" t="s">
        <v>929</v>
      </c>
      <c r="F721" s="56">
        <v>730</v>
      </c>
    </row>
    <row r="722" spans="2:6">
      <c r="B722" s="56">
        <v>20</v>
      </c>
      <c r="C722" s="56" t="s">
        <v>871</v>
      </c>
      <c r="D722" s="56" t="s">
        <v>919</v>
      </c>
      <c r="E722" s="56" t="s">
        <v>930</v>
      </c>
      <c r="F722" s="56">
        <v>731</v>
      </c>
    </row>
    <row r="723" spans="2:6">
      <c r="B723" s="56">
        <v>20</v>
      </c>
      <c r="C723" s="56" t="s">
        <v>871</v>
      </c>
      <c r="D723" s="56" t="s">
        <v>919</v>
      </c>
      <c r="E723" s="56" t="s">
        <v>931</v>
      </c>
      <c r="F723" s="56">
        <v>732</v>
      </c>
    </row>
    <row r="724" spans="2:6">
      <c r="B724" s="56">
        <v>20</v>
      </c>
      <c r="C724" s="56" t="s">
        <v>871</v>
      </c>
      <c r="D724" s="56" t="s">
        <v>919</v>
      </c>
      <c r="E724" s="56" t="s">
        <v>932</v>
      </c>
      <c r="F724" s="56">
        <v>733</v>
      </c>
    </row>
    <row r="725" spans="2:6">
      <c r="B725" s="56">
        <v>20</v>
      </c>
      <c r="C725" s="56" t="s">
        <v>871</v>
      </c>
      <c r="D725" s="56" t="s">
        <v>919</v>
      </c>
      <c r="E725" s="56" t="s">
        <v>933</v>
      </c>
      <c r="F725" s="56">
        <v>734</v>
      </c>
    </row>
    <row r="726" spans="2:6">
      <c r="B726" s="56">
        <v>20</v>
      </c>
      <c r="C726" s="56" t="s">
        <v>871</v>
      </c>
      <c r="D726" s="56" t="s">
        <v>919</v>
      </c>
      <c r="E726" s="56" t="s">
        <v>934</v>
      </c>
      <c r="F726" s="56">
        <v>735</v>
      </c>
    </row>
    <row r="727" spans="2:6">
      <c r="B727" s="56">
        <v>20</v>
      </c>
      <c r="C727" s="56" t="s">
        <v>871</v>
      </c>
      <c r="D727" s="56" t="s">
        <v>919</v>
      </c>
      <c r="E727" s="56" t="s">
        <v>935</v>
      </c>
      <c r="F727" s="56">
        <v>736</v>
      </c>
    </row>
    <row r="728" spans="2:6">
      <c r="B728" s="56">
        <v>20</v>
      </c>
      <c r="C728" s="56" t="s">
        <v>871</v>
      </c>
      <c r="D728" s="56" t="s">
        <v>919</v>
      </c>
      <c r="E728" s="56" t="s">
        <v>936</v>
      </c>
      <c r="F728" s="56">
        <v>737</v>
      </c>
    </row>
    <row r="729" spans="2:6">
      <c r="B729" s="56">
        <v>20</v>
      </c>
      <c r="C729" s="56" t="s">
        <v>871</v>
      </c>
      <c r="D729" s="56" t="s">
        <v>919</v>
      </c>
      <c r="E729" s="56" t="s">
        <v>937</v>
      </c>
      <c r="F729" s="56">
        <v>738</v>
      </c>
    </row>
    <row r="730" spans="2:6">
      <c r="B730" s="56">
        <v>20</v>
      </c>
      <c r="C730" s="56" t="s">
        <v>871</v>
      </c>
      <c r="D730" s="56" t="s">
        <v>919</v>
      </c>
      <c r="E730" s="56" t="s">
        <v>938</v>
      </c>
      <c r="F730" s="56">
        <v>739</v>
      </c>
    </row>
    <row r="731" spans="2:6">
      <c r="B731" s="56">
        <v>20</v>
      </c>
      <c r="C731" s="56" t="s">
        <v>871</v>
      </c>
      <c r="D731" s="56" t="s">
        <v>919</v>
      </c>
      <c r="E731" s="56" t="s">
        <v>939</v>
      </c>
      <c r="F731" s="56">
        <v>740</v>
      </c>
    </row>
    <row r="732" spans="2:6">
      <c r="B732" s="56">
        <v>20</v>
      </c>
      <c r="C732" s="56" t="s">
        <v>871</v>
      </c>
      <c r="D732" s="56" t="s">
        <v>919</v>
      </c>
      <c r="E732" s="56" t="s">
        <v>940</v>
      </c>
      <c r="F732" s="56">
        <v>741</v>
      </c>
    </row>
    <row r="733" spans="2:6">
      <c r="B733" s="56">
        <v>20</v>
      </c>
      <c r="C733" s="56" t="s">
        <v>871</v>
      </c>
      <c r="D733" s="56" t="s">
        <v>919</v>
      </c>
      <c r="E733" s="56" t="s">
        <v>941</v>
      </c>
      <c r="F733" s="56">
        <v>742</v>
      </c>
    </row>
    <row r="734" spans="2:6">
      <c r="B734" s="56">
        <v>20</v>
      </c>
      <c r="C734" s="56" t="s">
        <v>871</v>
      </c>
      <c r="D734" s="56" t="s">
        <v>919</v>
      </c>
      <c r="E734" s="56" t="s">
        <v>942</v>
      </c>
      <c r="F734" s="56">
        <v>743</v>
      </c>
    </row>
    <row r="735" spans="2:6">
      <c r="B735" s="56">
        <v>20</v>
      </c>
      <c r="C735" s="56" t="s">
        <v>871</v>
      </c>
      <c r="D735" s="56" t="s">
        <v>919</v>
      </c>
      <c r="E735" s="56" t="s">
        <v>943</v>
      </c>
      <c r="F735" s="56">
        <v>744</v>
      </c>
    </row>
    <row r="736" spans="2:6">
      <c r="B736" s="56">
        <v>20</v>
      </c>
      <c r="C736" s="56" t="s">
        <v>871</v>
      </c>
      <c r="D736" s="56" t="s">
        <v>919</v>
      </c>
      <c r="E736" s="56" t="s">
        <v>944</v>
      </c>
      <c r="F736" s="56">
        <v>745</v>
      </c>
    </row>
    <row r="737" spans="2:6">
      <c r="B737" s="56">
        <v>20</v>
      </c>
      <c r="C737" s="56" t="s">
        <v>871</v>
      </c>
      <c r="D737" s="56" t="s">
        <v>919</v>
      </c>
      <c r="E737" s="56" t="s">
        <v>945</v>
      </c>
      <c r="F737" s="56">
        <v>746</v>
      </c>
    </row>
    <row r="738" spans="2:6">
      <c r="B738" s="56"/>
      <c r="C738" s="56"/>
      <c r="D738" s="56"/>
      <c r="E738" s="56"/>
      <c r="F738" s="56"/>
    </row>
    <row r="739" spans="2:6">
      <c r="B739" s="56"/>
      <c r="C739" s="56"/>
      <c r="D739" s="56"/>
      <c r="E739" s="56"/>
      <c r="F739" s="56"/>
    </row>
    <row r="740" spans="2:6">
      <c r="B740" s="56">
        <v>21</v>
      </c>
      <c r="C740" s="56" t="s">
        <v>129</v>
      </c>
      <c r="D740" s="56" t="s">
        <v>761</v>
      </c>
      <c r="E740" s="56" t="s">
        <v>762</v>
      </c>
      <c r="F740" s="56">
        <v>748</v>
      </c>
    </row>
    <row r="741" spans="2:6">
      <c r="B741" s="56">
        <v>21</v>
      </c>
      <c r="C741" s="56" t="s">
        <v>129</v>
      </c>
      <c r="D741" s="56" t="s">
        <v>761</v>
      </c>
      <c r="E741" s="56" t="s">
        <v>763</v>
      </c>
      <c r="F741" s="56">
        <v>749</v>
      </c>
    </row>
    <row r="742" spans="2:6">
      <c r="B742" s="56">
        <v>21</v>
      </c>
      <c r="C742" s="56" t="s">
        <v>129</v>
      </c>
      <c r="D742" s="56" t="s">
        <v>761</v>
      </c>
      <c r="E742" s="56" t="s">
        <v>764</v>
      </c>
      <c r="F742" s="56">
        <v>750</v>
      </c>
    </row>
    <row r="743" spans="2:6">
      <c r="B743" s="56">
        <v>21</v>
      </c>
      <c r="C743" s="56" t="s">
        <v>129</v>
      </c>
      <c r="D743" s="56" t="s">
        <v>761</v>
      </c>
      <c r="E743" s="56" t="s">
        <v>765</v>
      </c>
      <c r="F743" s="56">
        <v>751</v>
      </c>
    </row>
    <row r="744" spans="2:6">
      <c r="B744" s="56">
        <v>21</v>
      </c>
      <c r="C744" s="56" t="s">
        <v>129</v>
      </c>
      <c r="D744" s="56" t="s">
        <v>761</v>
      </c>
      <c r="E744" s="56" t="s">
        <v>766</v>
      </c>
      <c r="F744" s="56">
        <v>752</v>
      </c>
    </row>
    <row r="745" spans="2:6">
      <c r="B745" s="56">
        <v>21</v>
      </c>
      <c r="C745" s="56" t="s">
        <v>129</v>
      </c>
      <c r="D745" s="56" t="s">
        <v>761</v>
      </c>
      <c r="E745" s="56" t="s">
        <v>767</v>
      </c>
      <c r="F745" s="56">
        <v>753</v>
      </c>
    </row>
    <row r="746" spans="2:6">
      <c r="B746" s="56">
        <v>21</v>
      </c>
      <c r="C746" s="56" t="s">
        <v>129</v>
      </c>
      <c r="D746" s="56" t="s">
        <v>761</v>
      </c>
      <c r="E746" s="56" t="s">
        <v>768</v>
      </c>
      <c r="F746" s="56">
        <v>754</v>
      </c>
    </row>
    <row r="747" spans="2:6">
      <c r="B747" s="56">
        <v>21</v>
      </c>
      <c r="C747" s="56" t="s">
        <v>129</v>
      </c>
      <c r="D747" s="56" t="s">
        <v>761</v>
      </c>
      <c r="E747" s="56" t="s">
        <v>769</v>
      </c>
      <c r="F747" s="56">
        <v>755</v>
      </c>
    </row>
    <row r="748" spans="2:6">
      <c r="B748" s="56">
        <v>21</v>
      </c>
      <c r="C748" s="56" t="s">
        <v>129</v>
      </c>
      <c r="D748" s="56" t="s">
        <v>761</v>
      </c>
      <c r="E748" s="56" t="s">
        <v>770</v>
      </c>
      <c r="F748" s="56">
        <v>756</v>
      </c>
    </row>
    <row r="749" spans="2:6">
      <c r="B749" s="56">
        <v>21</v>
      </c>
      <c r="C749" s="56" t="s">
        <v>129</v>
      </c>
      <c r="D749" s="56" t="s">
        <v>761</v>
      </c>
      <c r="E749" s="56" t="s">
        <v>771</v>
      </c>
      <c r="F749" s="56">
        <v>757</v>
      </c>
    </row>
    <row r="750" spans="2:6">
      <c r="B750" s="56">
        <v>21</v>
      </c>
      <c r="C750" s="56" t="s">
        <v>129</v>
      </c>
      <c r="D750" s="56" t="s">
        <v>761</v>
      </c>
      <c r="E750" s="56" t="s">
        <v>1193</v>
      </c>
      <c r="F750" s="56">
        <v>758</v>
      </c>
    </row>
    <row r="751" spans="2:6">
      <c r="B751" s="56">
        <v>21</v>
      </c>
      <c r="C751" s="56" t="s">
        <v>129</v>
      </c>
      <c r="D751" s="56" t="s">
        <v>761</v>
      </c>
      <c r="E751" s="56" t="s">
        <v>773</v>
      </c>
      <c r="F751" s="56">
        <v>759</v>
      </c>
    </row>
    <row r="752" spans="2:6">
      <c r="B752" s="56">
        <v>21</v>
      </c>
      <c r="C752" s="56" t="s">
        <v>129</v>
      </c>
      <c r="D752" s="56" t="s">
        <v>761</v>
      </c>
      <c r="E752" s="56" t="s">
        <v>774</v>
      </c>
      <c r="F752" s="56">
        <v>760</v>
      </c>
    </row>
    <row r="753" spans="2:6">
      <c r="B753" s="56">
        <v>21</v>
      </c>
      <c r="C753" s="56" t="s">
        <v>129</v>
      </c>
      <c r="D753" s="56" t="s">
        <v>761</v>
      </c>
      <c r="E753" s="56" t="s">
        <v>775</v>
      </c>
      <c r="F753" s="56">
        <v>761</v>
      </c>
    </row>
    <row r="754" spans="2:6">
      <c r="B754" s="56">
        <v>21</v>
      </c>
      <c r="C754" s="56" t="s">
        <v>129</v>
      </c>
      <c r="D754" s="56" t="s">
        <v>761</v>
      </c>
      <c r="E754" s="56" t="s">
        <v>776</v>
      </c>
      <c r="F754" s="56">
        <v>762</v>
      </c>
    </row>
    <row r="755" spans="2:6">
      <c r="B755" s="56">
        <v>21</v>
      </c>
      <c r="C755" s="56" t="s">
        <v>129</v>
      </c>
      <c r="D755" s="56" t="s">
        <v>761</v>
      </c>
      <c r="E755" s="56" t="s">
        <v>777</v>
      </c>
      <c r="F755" s="56">
        <v>763</v>
      </c>
    </row>
    <row r="756" spans="2:6">
      <c r="B756" s="56">
        <v>21</v>
      </c>
      <c r="C756" s="56" t="s">
        <v>129</v>
      </c>
      <c r="D756" s="56" t="s">
        <v>761</v>
      </c>
      <c r="E756" s="56" t="s">
        <v>778</v>
      </c>
      <c r="F756" s="56">
        <v>764</v>
      </c>
    </row>
    <row r="757" spans="2:6">
      <c r="B757" s="56">
        <v>21</v>
      </c>
      <c r="C757" s="56" t="s">
        <v>129</v>
      </c>
      <c r="D757" s="56" t="s">
        <v>761</v>
      </c>
      <c r="E757" s="56" t="s">
        <v>779</v>
      </c>
      <c r="F757" s="56">
        <v>765</v>
      </c>
    </row>
    <row r="758" spans="2:6">
      <c r="B758" s="56">
        <v>21</v>
      </c>
      <c r="C758" s="56" t="s">
        <v>129</v>
      </c>
      <c r="D758" s="56" t="s">
        <v>761</v>
      </c>
      <c r="E758" s="56" t="s">
        <v>780</v>
      </c>
      <c r="F758" s="56">
        <v>766</v>
      </c>
    </row>
    <row r="759" spans="2:6">
      <c r="B759" s="56">
        <v>21</v>
      </c>
      <c r="C759" s="56" t="s">
        <v>129</v>
      </c>
      <c r="D759" s="56" t="s">
        <v>761</v>
      </c>
      <c r="E759" s="56" t="s">
        <v>781</v>
      </c>
      <c r="F759" s="56">
        <v>767</v>
      </c>
    </row>
    <row r="760" spans="2:6">
      <c r="B760" s="56">
        <v>21</v>
      </c>
      <c r="C760" s="56" t="s">
        <v>129</v>
      </c>
      <c r="D760" s="56" t="s">
        <v>761</v>
      </c>
      <c r="E760" s="56" t="s">
        <v>782</v>
      </c>
      <c r="F760" s="56">
        <v>768</v>
      </c>
    </row>
    <row r="761" spans="2:6">
      <c r="B761" s="56">
        <v>21</v>
      </c>
      <c r="C761" s="56" t="s">
        <v>129</v>
      </c>
      <c r="D761" s="56" t="s">
        <v>761</v>
      </c>
      <c r="E761" s="56" t="s">
        <v>783</v>
      </c>
      <c r="F761" s="56">
        <v>769</v>
      </c>
    </row>
    <row r="762" spans="2:6">
      <c r="B762" s="56">
        <v>21</v>
      </c>
      <c r="C762" s="56" t="s">
        <v>129</v>
      </c>
      <c r="D762" s="56" t="s">
        <v>761</v>
      </c>
      <c r="E762" s="56" t="s">
        <v>784</v>
      </c>
      <c r="F762" s="56">
        <v>770</v>
      </c>
    </row>
    <row r="763" spans="2:6">
      <c r="B763" s="56">
        <v>21</v>
      </c>
      <c r="C763" s="56" t="s">
        <v>129</v>
      </c>
      <c r="D763" s="56" t="s">
        <v>761</v>
      </c>
      <c r="E763" s="56" t="s">
        <v>785</v>
      </c>
      <c r="F763" s="56">
        <v>771</v>
      </c>
    </row>
    <row r="764" spans="2:6">
      <c r="B764" s="56">
        <v>21</v>
      </c>
      <c r="C764" s="56" t="s">
        <v>129</v>
      </c>
      <c r="D764" s="56" t="s">
        <v>761</v>
      </c>
      <c r="E764" s="56" t="s">
        <v>786</v>
      </c>
      <c r="F764" s="56">
        <v>772</v>
      </c>
    </row>
    <row r="765" spans="2:6">
      <c r="B765" s="56">
        <v>21</v>
      </c>
      <c r="C765" s="56" t="s">
        <v>129</v>
      </c>
      <c r="D765" s="56" t="s">
        <v>761</v>
      </c>
      <c r="E765" s="56" t="s">
        <v>787</v>
      </c>
      <c r="F765" s="56">
        <v>773</v>
      </c>
    </row>
    <row r="766" spans="2:6">
      <c r="B766" s="56">
        <v>21</v>
      </c>
      <c r="C766" s="56" t="s">
        <v>129</v>
      </c>
      <c r="D766" s="56" t="s">
        <v>761</v>
      </c>
      <c r="E766" s="56" t="s">
        <v>788</v>
      </c>
      <c r="F766" s="56">
        <v>774</v>
      </c>
    </row>
    <row r="767" spans="2:6">
      <c r="B767" s="56">
        <v>21</v>
      </c>
      <c r="C767" s="56" t="s">
        <v>129</v>
      </c>
      <c r="D767" s="56" t="s">
        <v>761</v>
      </c>
      <c r="E767" s="56" t="s">
        <v>789</v>
      </c>
      <c r="F767" s="56">
        <v>775</v>
      </c>
    </row>
    <row r="768" spans="2:6">
      <c r="B768" s="56">
        <v>21</v>
      </c>
      <c r="C768" s="56" t="s">
        <v>129</v>
      </c>
      <c r="D768" s="56" t="s">
        <v>761</v>
      </c>
      <c r="E768" s="56" t="s">
        <v>790</v>
      </c>
      <c r="F768" s="56">
        <v>776</v>
      </c>
    </row>
    <row r="769" spans="2:6">
      <c r="B769" s="56">
        <v>21</v>
      </c>
      <c r="C769" s="56" t="s">
        <v>129</v>
      </c>
      <c r="D769" s="56" t="s">
        <v>761</v>
      </c>
      <c r="E769" s="56" t="s">
        <v>791</v>
      </c>
      <c r="F769" s="56">
        <v>777</v>
      </c>
    </row>
    <row r="770" spans="2:6">
      <c r="B770" s="56">
        <v>21</v>
      </c>
      <c r="C770" s="56" t="s">
        <v>129</v>
      </c>
      <c r="D770" s="56" t="s">
        <v>761</v>
      </c>
      <c r="E770" s="56" t="s">
        <v>792</v>
      </c>
      <c r="F770" s="56">
        <v>778</v>
      </c>
    </row>
    <row r="771" spans="2:6">
      <c r="B771" s="56">
        <v>21</v>
      </c>
      <c r="C771" s="56" t="s">
        <v>129</v>
      </c>
      <c r="D771" s="56" t="s">
        <v>761</v>
      </c>
      <c r="E771" s="56" t="s">
        <v>793</v>
      </c>
      <c r="F771" s="56">
        <v>779</v>
      </c>
    </row>
    <row r="772" spans="2:6">
      <c r="B772" s="56">
        <v>21</v>
      </c>
      <c r="C772" s="56" t="s">
        <v>129</v>
      </c>
      <c r="D772" s="56" t="s">
        <v>761</v>
      </c>
      <c r="E772" s="56" t="s">
        <v>794</v>
      </c>
      <c r="F772" s="56">
        <v>780</v>
      </c>
    </row>
    <row r="773" spans="2:6">
      <c r="B773" s="56">
        <v>21</v>
      </c>
      <c r="C773" s="56" t="s">
        <v>129</v>
      </c>
      <c r="D773" s="56" t="s">
        <v>761</v>
      </c>
      <c r="E773" s="56" t="s">
        <v>795</v>
      </c>
      <c r="F773" s="56">
        <v>781</v>
      </c>
    </row>
    <row r="774" spans="2:6">
      <c r="B774" s="56">
        <v>21</v>
      </c>
      <c r="C774" s="56" t="s">
        <v>129</v>
      </c>
      <c r="D774" s="56" t="s">
        <v>761</v>
      </c>
      <c r="E774" s="56" t="s">
        <v>796</v>
      </c>
      <c r="F774" s="56">
        <v>782</v>
      </c>
    </row>
    <row r="775" spans="2:6">
      <c r="B775" s="56">
        <v>21</v>
      </c>
      <c r="C775" s="56" t="s">
        <v>129</v>
      </c>
      <c r="D775" s="56" t="s">
        <v>761</v>
      </c>
      <c r="E775" s="56" t="s">
        <v>797</v>
      </c>
      <c r="F775" s="56">
        <v>783</v>
      </c>
    </row>
    <row r="776" spans="2:6">
      <c r="B776" s="56">
        <v>21</v>
      </c>
      <c r="C776" s="56" t="s">
        <v>129</v>
      </c>
      <c r="D776" s="56" t="s">
        <v>761</v>
      </c>
      <c r="E776" s="56" t="s">
        <v>798</v>
      </c>
      <c r="F776" s="56">
        <v>784</v>
      </c>
    </row>
    <row r="777" spans="2:6">
      <c r="B777" s="56">
        <v>21</v>
      </c>
      <c r="C777" s="56" t="s">
        <v>129</v>
      </c>
      <c r="D777" s="56" t="s">
        <v>761</v>
      </c>
      <c r="E777" s="56" t="s">
        <v>799</v>
      </c>
      <c r="F777" s="56">
        <v>785</v>
      </c>
    </row>
    <row r="778" spans="2:6">
      <c r="B778" s="56">
        <v>21</v>
      </c>
      <c r="C778" s="56" t="s">
        <v>129</v>
      </c>
      <c r="D778" s="56" t="s">
        <v>761</v>
      </c>
      <c r="E778" s="56" t="s">
        <v>800</v>
      </c>
      <c r="F778" s="56">
        <v>786</v>
      </c>
    </row>
    <row r="779" spans="2:6">
      <c r="B779" s="56">
        <v>21</v>
      </c>
      <c r="C779" s="56" t="s">
        <v>129</v>
      </c>
      <c r="D779" s="56" t="s">
        <v>761</v>
      </c>
      <c r="E779" s="56" t="s">
        <v>801</v>
      </c>
      <c r="F779" s="56">
        <v>787</v>
      </c>
    </row>
    <row r="780" spans="2:6">
      <c r="B780" s="56">
        <v>21</v>
      </c>
      <c r="C780" s="56" t="s">
        <v>129</v>
      </c>
      <c r="D780" s="56" t="s">
        <v>761</v>
      </c>
      <c r="E780" s="56" t="s">
        <v>802</v>
      </c>
      <c r="F780" s="56">
        <v>788</v>
      </c>
    </row>
    <row r="781" spans="2:6">
      <c r="B781" s="56">
        <v>21</v>
      </c>
      <c r="C781" s="56" t="s">
        <v>129</v>
      </c>
      <c r="D781" s="56" t="s">
        <v>761</v>
      </c>
      <c r="E781" s="56" t="s">
        <v>803</v>
      </c>
      <c r="F781" s="56">
        <v>789</v>
      </c>
    </row>
    <row r="782" spans="2:6">
      <c r="B782" s="56">
        <v>21</v>
      </c>
      <c r="C782" s="56" t="s">
        <v>129</v>
      </c>
      <c r="D782" s="56" t="s">
        <v>761</v>
      </c>
      <c r="E782" s="56" t="s">
        <v>804</v>
      </c>
      <c r="F782" s="56">
        <v>790</v>
      </c>
    </row>
    <row r="783" spans="2:6">
      <c r="B783" s="56">
        <v>21</v>
      </c>
      <c r="C783" s="56" t="s">
        <v>129</v>
      </c>
      <c r="D783" s="56" t="s">
        <v>761</v>
      </c>
      <c r="E783" s="56" t="s">
        <v>805</v>
      </c>
      <c r="F783" s="56">
        <v>791</v>
      </c>
    </row>
    <row r="784" spans="2:6">
      <c r="B784" s="56">
        <v>21</v>
      </c>
      <c r="C784" s="56" t="s">
        <v>129</v>
      </c>
      <c r="D784" s="56" t="s">
        <v>761</v>
      </c>
      <c r="E784" s="56" t="s">
        <v>806</v>
      </c>
      <c r="F784" s="56">
        <v>792</v>
      </c>
    </row>
    <row r="785" spans="2:6">
      <c r="B785" s="56">
        <v>21</v>
      </c>
      <c r="C785" s="56" t="s">
        <v>129</v>
      </c>
      <c r="D785" s="56" t="s">
        <v>761</v>
      </c>
      <c r="E785" s="56" t="s">
        <v>807</v>
      </c>
      <c r="F785" s="56">
        <v>793</v>
      </c>
    </row>
    <row r="786" spans="2:6">
      <c r="B786" s="56">
        <v>21</v>
      </c>
      <c r="C786" s="56" t="s">
        <v>129</v>
      </c>
      <c r="D786" s="56" t="s">
        <v>761</v>
      </c>
      <c r="E786" s="56" t="s">
        <v>808</v>
      </c>
      <c r="F786" s="56">
        <v>794</v>
      </c>
    </row>
    <row r="787" spans="2:6">
      <c r="B787" s="56">
        <v>21</v>
      </c>
      <c r="C787" s="56" t="s">
        <v>129</v>
      </c>
      <c r="D787" s="56" t="s">
        <v>761</v>
      </c>
      <c r="E787" s="56" t="s">
        <v>809</v>
      </c>
      <c r="F787" s="56">
        <v>795</v>
      </c>
    </row>
    <row r="788" spans="2:6">
      <c r="B788" s="56">
        <v>21</v>
      </c>
      <c r="C788" s="56" t="s">
        <v>129</v>
      </c>
      <c r="D788" s="56" t="s">
        <v>761</v>
      </c>
      <c r="E788" s="56" t="s">
        <v>810</v>
      </c>
      <c r="F788" s="56">
        <v>796</v>
      </c>
    </row>
    <row r="789" spans="2:6">
      <c r="B789" s="56">
        <v>21</v>
      </c>
      <c r="C789" s="56" t="s">
        <v>129</v>
      </c>
      <c r="D789" s="56" t="s">
        <v>761</v>
      </c>
      <c r="E789" s="56" t="s">
        <v>811</v>
      </c>
      <c r="F789" s="56">
        <v>797</v>
      </c>
    </row>
    <row r="790" spans="2:6">
      <c r="B790" s="56">
        <v>21</v>
      </c>
      <c r="C790" s="56" t="s">
        <v>129</v>
      </c>
      <c r="D790" s="56" t="s">
        <v>761</v>
      </c>
      <c r="E790" s="56" t="s">
        <v>812</v>
      </c>
      <c r="F790" s="56">
        <v>798</v>
      </c>
    </row>
    <row r="791" spans="2:6">
      <c r="B791" s="56">
        <v>21</v>
      </c>
      <c r="C791" s="56" t="s">
        <v>129</v>
      </c>
      <c r="D791" s="56" t="s">
        <v>761</v>
      </c>
      <c r="E791" s="56" t="s">
        <v>813</v>
      </c>
      <c r="F791" s="56">
        <v>799</v>
      </c>
    </row>
    <row r="792" spans="2:6">
      <c r="B792" s="56">
        <v>21</v>
      </c>
      <c r="C792" s="56" t="s">
        <v>129</v>
      </c>
      <c r="D792" s="56" t="s">
        <v>761</v>
      </c>
      <c r="E792" s="56" t="s">
        <v>814</v>
      </c>
      <c r="F792" s="56">
        <v>800</v>
      </c>
    </row>
    <row r="793" spans="2:6">
      <c r="B793" s="56"/>
      <c r="C793" s="56"/>
      <c r="D793" s="56"/>
      <c r="E793" s="56"/>
      <c r="F793" s="56"/>
    </row>
    <row r="794" spans="2:6">
      <c r="B794" s="56"/>
      <c r="C794" s="56"/>
      <c r="D794" s="56"/>
      <c r="E794" s="56"/>
      <c r="F794" s="56"/>
    </row>
    <row r="795" spans="2:6">
      <c r="B795" s="56"/>
      <c r="C795" s="56"/>
      <c r="D795" s="56"/>
      <c r="E795" s="56"/>
      <c r="F795" s="56"/>
    </row>
    <row r="796" spans="2:6">
      <c r="B796" s="56"/>
      <c r="C796" s="56"/>
      <c r="D796" s="56"/>
      <c r="E796" s="56"/>
      <c r="F796" s="56"/>
    </row>
    <row r="797" spans="2:6">
      <c r="B797" s="56"/>
      <c r="C797" s="56"/>
      <c r="D797" s="56"/>
      <c r="E797" s="56"/>
      <c r="F797" s="56"/>
    </row>
  </sheetData>
  <sheetProtection selectLockedCells="1"/>
  <sortState ref="B82:F734">
    <sortCondition ref="B12:B664"/>
  </sortState>
  <mergeCells count="46">
    <mergeCell ref="C55:C56"/>
    <mergeCell ref="B6:C6"/>
    <mergeCell ref="AB32:AD32"/>
    <mergeCell ref="AE32:AG32"/>
    <mergeCell ref="Q7:X8"/>
    <mergeCell ref="AA7:AH8"/>
    <mergeCell ref="AB9:AD9"/>
    <mergeCell ref="AE9:AG9"/>
    <mergeCell ref="U32:W32"/>
    <mergeCell ref="AA9:AA10"/>
    <mergeCell ref="AH32:AI32"/>
    <mergeCell ref="AH9:AI9"/>
    <mergeCell ref="AA32:AA33"/>
    <mergeCell ref="U9:W9"/>
    <mergeCell ref="X9:Y9"/>
    <mergeCell ref="X32:Y32"/>
    <mergeCell ref="H68:I68"/>
    <mergeCell ref="D67:E67"/>
    <mergeCell ref="I58:J59"/>
    <mergeCell ref="I63:J64"/>
    <mergeCell ref="E6:F6"/>
    <mergeCell ref="D31:J32"/>
    <mergeCell ref="I6:J6"/>
    <mergeCell ref="I7:J7"/>
    <mergeCell ref="E7:F7"/>
    <mergeCell ref="F67:H67"/>
    <mergeCell ref="F68:G68"/>
    <mergeCell ref="J67:J68"/>
    <mergeCell ref="B5:D5"/>
    <mergeCell ref="B4:E4"/>
    <mergeCell ref="B7:C7"/>
    <mergeCell ref="E2:J2"/>
    <mergeCell ref="I5:J5"/>
    <mergeCell ref="R58:S58"/>
    <mergeCell ref="U58:V58"/>
    <mergeCell ref="R9:T9"/>
    <mergeCell ref="Q9:Q10"/>
    <mergeCell ref="H55:H56"/>
    <mergeCell ref="M9:O9"/>
    <mergeCell ref="M32:O32"/>
    <mergeCell ref="R32:T32"/>
    <mergeCell ref="U56:V56"/>
    <mergeCell ref="U57:V57"/>
    <mergeCell ref="R56:S56"/>
    <mergeCell ref="R57:S57"/>
    <mergeCell ref="Q32:Q33"/>
  </mergeCells>
  <phoneticPr fontId="2"/>
  <conditionalFormatting sqref="AK2:AK3 AM2:AM3 A1:AO1">
    <cfRule type="expression" dxfId="52" priority="173" stopIfTrue="1">
      <formula>#REF!=""</formula>
    </cfRule>
  </conditionalFormatting>
  <conditionalFormatting sqref="D13:F13 D15:F15 D17:F17 D19:F19 C21:F21 C23:F23 C25:F25 C27:F27 C29:F29 C34:F34 C36:F36 C38:F38 C50:F50 C52:F52 C46:F46 C48:F48 C11:D11">
    <cfRule type="expression" dxfId="51" priority="174" stopIfTrue="1">
      <formula>AND($C12&gt;0,$C11="")</formula>
    </cfRule>
  </conditionalFormatting>
  <conditionalFormatting sqref="T11:T30 W11:W30 W50:W53 T50:T53 W34:W41 T34:T41">
    <cfRule type="expression" priority="7" stopIfTrue="1">
      <formula>R11=""</formula>
    </cfRule>
    <cfRule type="expression" dxfId="50" priority="176" stopIfTrue="1">
      <formula>AND(T11="",R11&gt;0)</formula>
    </cfRule>
  </conditionalFormatting>
  <conditionalFormatting sqref="V11:V30 S11:S30 S34:S53 AC11:AC30 V34:V53 AF11:AF30 AF34:AF53 AC34:AC53">
    <cfRule type="expression" priority="3" stopIfTrue="1">
      <formula>R11=""</formula>
    </cfRule>
  </conditionalFormatting>
  <conditionalFormatting sqref="G34:G38 G11:G30 G50 G52 G44 G46 G48">
    <cfRule type="expression" dxfId="49" priority="179" stopIfTrue="1">
      <formula>AND($C12&gt;0,G11="")</formula>
    </cfRule>
  </conditionalFormatting>
  <conditionalFormatting sqref="R50:R53 R11:R30 R34:R41">
    <cfRule type="expression" dxfId="48" priority="181" stopIfTrue="1">
      <formula>R11=""</formula>
    </cfRule>
    <cfRule type="expression" dxfId="47" priority="182" stopIfTrue="1">
      <formula>R11=X11</formula>
    </cfRule>
  </conditionalFormatting>
  <conditionalFormatting sqref="U50:U53 U11:U30 U34:U41">
    <cfRule type="expression" dxfId="46" priority="183" stopIfTrue="1">
      <formula>U11=""</formula>
    </cfRule>
    <cfRule type="expression" dxfId="45" priority="184" stopIfTrue="1">
      <formula>U11=X11</formula>
    </cfRule>
  </conditionalFormatting>
  <conditionalFormatting sqref="C40:D40">
    <cfRule type="expression" dxfId="44" priority="172" stopIfTrue="1">
      <formula>AND($C41&gt;0,$C40="")</formula>
    </cfRule>
  </conditionalFormatting>
  <conditionalFormatting sqref="G40">
    <cfRule type="expression" dxfId="43" priority="171" stopIfTrue="1">
      <formula>AND($C41&gt;0,G40="")</formula>
    </cfRule>
  </conditionalFormatting>
  <conditionalFormatting sqref="G13:G30 G34:G53">
    <cfRule type="containsBlanks" dxfId="42" priority="168">
      <formula>LEN(TRIM(G13))=0</formula>
    </cfRule>
  </conditionalFormatting>
  <conditionalFormatting sqref="G11:G12">
    <cfRule type="containsBlanks" dxfId="41" priority="162">
      <formula>LEN(TRIM(G11))=0</formula>
    </cfRule>
  </conditionalFormatting>
  <conditionalFormatting sqref="W42:W49 T42:T49">
    <cfRule type="expression" priority="152" stopIfTrue="1">
      <formula>R42=""</formula>
    </cfRule>
    <cfRule type="expression" dxfId="40" priority="153" stopIfTrue="1">
      <formula>AND(T42="",R42&gt;0)</formula>
    </cfRule>
  </conditionalFormatting>
  <conditionalFormatting sqref="R42:R49">
    <cfRule type="expression" dxfId="39" priority="157" stopIfTrue="1">
      <formula>R42=""</formula>
    </cfRule>
    <cfRule type="expression" dxfId="38" priority="158" stopIfTrue="1">
      <formula>R42=X42</formula>
    </cfRule>
  </conditionalFormatting>
  <conditionalFormatting sqref="U42:U49">
    <cfRule type="expression" dxfId="37" priority="159" stopIfTrue="1">
      <formula>U42=""</formula>
    </cfRule>
    <cfRule type="expression" dxfId="36" priority="160" stopIfTrue="1">
      <formula>U42=X42</formula>
    </cfRule>
  </conditionalFormatting>
  <conditionalFormatting sqref="G42">
    <cfRule type="expression" dxfId="35" priority="161" stopIfTrue="1">
      <formula>AND($C53&gt;0,G42="")</formula>
    </cfRule>
  </conditionalFormatting>
  <conditionalFormatting sqref="C44:D44">
    <cfRule type="expression" dxfId="34" priority="151" stopIfTrue="1">
      <formula>AND($C45&gt;0,$C44="")</formula>
    </cfRule>
  </conditionalFormatting>
  <conditionalFormatting sqref="G42">
    <cfRule type="expression" dxfId="33" priority="150" stopIfTrue="1">
      <formula>AND($C43&gt;0,G42="")</formula>
    </cfRule>
  </conditionalFormatting>
  <conditionalFormatting sqref="G52">
    <cfRule type="expression" dxfId="32" priority="222" stopIfTrue="1">
      <formula>AND(#REF!&gt;0,G52="")</formula>
    </cfRule>
  </conditionalFormatting>
  <conditionalFormatting sqref="G48 G39:G40">
    <cfRule type="expression" dxfId="31" priority="240" stopIfTrue="1">
      <formula>AND(#REF!&gt;0,G39="")</formula>
    </cfRule>
  </conditionalFormatting>
  <conditionalFormatting sqref="B7 B5 I5:I7 D7:E7 E5:F5">
    <cfRule type="expression" dxfId="30" priority="139">
      <formula>B5&lt;&gt;""</formula>
    </cfRule>
  </conditionalFormatting>
  <conditionalFormatting sqref="C42:D42">
    <cfRule type="expression" dxfId="29" priority="79" stopIfTrue="1">
      <formula>AND($C43&gt;0,$C42="")</formula>
    </cfRule>
  </conditionalFormatting>
  <conditionalFormatting sqref="AD11:AD30 AG11:AG30 AG50:AG53 AD50:AD53 AG34:AG41 AD34:AD41">
    <cfRule type="expression" priority="65" stopIfTrue="1">
      <formula>AB11=""</formula>
    </cfRule>
    <cfRule type="expression" dxfId="28" priority="66" stopIfTrue="1">
      <formula>AND(AD11="",AB11&gt;0)</formula>
    </cfRule>
  </conditionalFormatting>
  <conditionalFormatting sqref="AB50:AB53 AB11:AB30 AB34:AB41">
    <cfRule type="expression" dxfId="27" priority="71" stopIfTrue="1">
      <formula>AB11=""</formula>
    </cfRule>
    <cfRule type="expression" dxfId="26" priority="177" stopIfTrue="1">
      <formula>AB11=AH11</formula>
    </cfRule>
  </conditionalFormatting>
  <conditionalFormatting sqref="AE50:AE53 AE11:AE30 AE34:AE41">
    <cfRule type="expression" dxfId="25" priority="72" stopIfTrue="1">
      <formula>AE11=""</formula>
    </cfRule>
    <cfRule type="expression" dxfId="24" priority="73" stopIfTrue="1">
      <formula>AE11=AH11</formula>
    </cfRule>
  </conditionalFormatting>
  <conditionalFormatting sqref="AG42:AG49 AD42:AD49">
    <cfRule type="expression" priority="56" stopIfTrue="1">
      <formula>AB42=""</formula>
    </cfRule>
    <cfRule type="expression" dxfId="23" priority="57" stopIfTrue="1">
      <formula>AND(AD42="",AB42&gt;0)</formula>
    </cfRule>
  </conditionalFormatting>
  <conditionalFormatting sqref="AB42:AB49">
    <cfRule type="expression" dxfId="22" priority="60" stopIfTrue="1">
      <formula>AB42=""</formula>
    </cfRule>
    <cfRule type="expression" dxfId="21" priority="61" stopIfTrue="1">
      <formula>AB42=AH42</formula>
    </cfRule>
  </conditionalFormatting>
  <conditionalFormatting sqref="AE42:AE49">
    <cfRule type="expression" dxfId="20" priority="62" stopIfTrue="1">
      <formula>AE42=""</formula>
    </cfRule>
    <cfRule type="expression" dxfId="19" priority="63" stopIfTrue="1">
      <formula>AE42=AH42</formula>
    </cfRule>
  </conditionalFormatting>
  <conditionalFormatting sqref="E11:F11">
    <cfRule type="expression" dxfId="18" priority="28" stopIfTrue="1">
      <formula>AND($C12&gt;0,$C11="")</formula>
    </cfRule>
  </conditionalFormatting>
  <conditionalFormatting sqref="E40:F40">
    <cfRule type="expression" dxfId="17" priority="26" stopIfTrue="1">
      <formula>AND($C41&gt;0,$C40="")</formula>
    </cfRule>
  </conditionalFormatting>
  <conditionalFormatting sqref="E44:F44">
    <cfRule type="expression" dxfId="16" priority="25" stopIfTrue="1">
      <formula>AND($C45&gt;0,$C44="")</formula>
    </cfRule>
  </conditionalFormatting>
  <conditionalFormatting sqref="E42:F42">
    <cfRule type="expression" dxfId="15" priority="11" stopIfTrue="1">
      <formula>AND($C43&gt;0,$C42="")</formula>
    </cfRule>
  </conditionalFormatting>
  <conditionalFormatting sqref="G50">
    <cfRule type="expression" dxfId="14" priority="254" stopIfTrue="1">
      <formula>AND($D73&gt;0,G50="")</formula>
    </cfRule>
  </conditionalFormatting>
  <conditionalFormatting sqref="G44 G46">
    <cfRule type="expression" dxfId="13" priority="257" stopIfTrue="1">
      <formula>AND(#REF!&gt;0,G44="")</formula>
    </cfRule>
  </conditionalFormatting>
  <conditionalFormatting sqref="Q57:Q58">
    <cfRule type="expression" dxfId="12" priority="259" stopIfTrue="1">
      <formula>AND($G$59&gt;0,$Q57="")</formula>
    </cfRule>
  </conditionalFormatting>
  <conditionalFormatting sqref="AJ2:AJ5">
    <cfRule type="expression" dxfId="11" priority="260">
      <formula>AND(#REF!="",#REF!="")</formula>
    </cfRule>
  </conditionalFormatting>
  <conditionalFormatting sqref="AH2:AI2">
    <cfRule type="expression" dxfId="10" priority="261">
      <formula>AND(#REF!="",#REF!="")</formula>
    </cfRule>
  </conditionalFormatting>
  <conditionalFormatting sqref="J62">
    <cfRule type="expression" dxfId="9" priority="262" stopIfTrue="1">
      <formula>AND(#REF!&gt;0,J62="")</formula>
    </cfRule>
  </conditionalFormatting>
  <conditionalFormatting sqref="V11:V30 S11:S30 S34:S53 V34:V53">
    <cfRule type="expression" dxfId="8" priority="175" stopIfTrue="1">
      <formula>AND(S11="",OR($H11="１００Ｍ",$H11="２００Ｍ",$H11="１００ＭＨ",$H11="１１０ＭＨ",$H11="走幅跳"))</formula>
    </cfRule>
  </conditionalFormatting>
  <conditionalFormatting sqref="AF34:AF53 AC34:AC53 AF11:AF30 AC11:AC30">
    <cfRule type="expression" dxfId="7" priority="4">
      <formula>AND(AC11="",OR($I11="１００Ｍ",$I11="２００Ｍ",$I11="１００ＭＨ",$I11="１１０ＭＨ",$I11="走幅跳"))</formula>
    </cfRule>
  </conditionalFormatting>
  <conditionalFormatting sqref="M34:O53 M11:O30">
    <cfRule type="expression" dxfId="6" priority="6">
      <formula>$C11&lt;&gt;""</formula>
    </cfRule>
  </conditionalFormatting>
  <conditionalFormatting sqref="N34:O53 N11:O30">
    <cfRule type="expression" dxfId="5" priority="5">
      <formula>AND($M11&lt;&gt;"",N11="")</formula>
    </cfRule>
  </conditionalFormatting>
  <conditionalFormatting sqref="R34:W53 R11:W30">
    <cfRule type="expression" dxfId="4" priority="178">
      <formula>$H11&lt;&gt;""</formula>
    </cfRule>
  </conditionalFormatting>
  <conditionalFormatting sqref="AB34:AG53 AB11:AG30">
    <cfRule type="expression" dxfId="3" priority="70">
      <formula>$I11&lt;&gt;""</formula>
    </cfRule>
  </conditionalFormatting>
  <conditionalFormatting sqref="U57:V58 R57:S58">
    <cfRule type="expression" dxfId="2" priority="2">
      <formula>$Q57&lt;&gt;""</formula>
    </cfRule>
  </conditionalFormatting>
  <conditionalFormatting sqref="W57:W58 T57:T58">
    <cfRule type="expression" dxfId="1" priority="1">
      <formula>AND(R57&lt;&gt;"",T57="")</formula>
    </cfRule>
  </conditionalFormatting>
  <dataValidations xWindow="370" yWindow="339" count="22">
    <dataValidation imeMode="halfAlpha" allowBlank="1" showInputMessage="1" showErrorMessage="1" sqref="M34:O53 X57:X58 Z11:Z53 Z57:Z58 S62 AB34:AB53 AE34:AE53 AB11:AB30 AH34:AI53 AE11:AE30 U34:V53 M11:O30 R57:S58 X62:Z62 U57:V58 U62:V62 X11:Y30 R11:S30 U11:V30 R34:S53 X34:Y53 AH11:AI30"/>
    <dataValidation imeMode="halfKatakana" allowBlank="1" showInputMessage="1" showErrorMessage="1" sqref="E11:F30 E34:F53"/>
    <dataValidation imeMode="hiragana" allowBlank="1" showInputMessage="1" showErrorMessage="1" sqref="C53:D53 E7"/>
    <dataValidation imeMode="on" allowBlank="1" showInputMessage="1" showErrorMessage="1" sqref="I5 B6 D6:E6"/>
    <dataValidation type="list" allowBlank="1" showInputMessage="1" sqref="F69:F70 F62:F65">
      <formula1>"無,有"</formula1>
    </dataValidation>
    <dataValidation type="list" allowBlank="1" showInputMessage="1" sqref="G69:G70 G62:G65 G79:G80">
      <formula1>"A,B,S,無"</formula1>
    </dataValidation>
    <dataValidation type="list" allowBlank="1" showInputMessage="1" showErrorMessage="1" sqref="H11:I30">
      <formula1>$H$80:$H$93</formula1>
    </dataValidation>
    <dataValidation type="list" allowBlank="1" showInputMessage="1" showErrorMessage="1" sqref="H34:I53">
      <formula1>$H$96:$H$108</formula1>
    </dataValidation>
    <dataValidation type="list" allowBlank="1" showInputMessage="1" showErrorMessage="1" sqref="I6">
      <formula1>$U$81:$U$85</formula1>
    </dataValidation>
    <dataValidation type="list" allowBlank="1" showInputMessage="1" showErrorMessage="1" sqref="K13:L30 K35:L53">
      <formula1>$S$80:$S$82</formula1>
    </dataValidation>
    <dataValidation type="list" allowBlank="1" showInputMessage="1" showErrorMessage="1" sqref="J11:J30 J34:J53">
      <formula1>$H$110:$H$111</formula1>
    </dataValidation>
    <dataValidation type="list" allowBlank="1" showInputMessage="1" sqref="D69:E70 D65:E65">
      <formula1>$X$81:$X$98</formula1>
    </dataValidation>
    <dataValidation type="list" allowBlank="1" showInputMessage="1" sqref="D62:E64">
      <formula1>$X$80:$X$101</formula1>
    </dataValidation>
    <dataValidation type="list" allowBlank="1" showInputMessage="1" sqref="E5">
      <formula1>$U$99:$U$109</formula1>
    </dataValidation>
    <dataValidation type="list" allowBlank="1" showInputMessage="1" sqref="F68">
      <formula1>$U$89:$U$98</formula1>
    </dataValidation>
    <dataValidation type="list" allowBlank="1" showInputMessage="1" sqref="D7">
      <formula1>$N$80:$N$102</formula1>
    </dataValidation>
    <dataValidation type="list" allowBlank="1" showInputMessage="1" showErrorMessage="1" sqref="AA34:AA53 Q34:Q53 AA11:AA30 Q57:Q58 Q11:Q30 J62">
      <formula1>$Q$80:$Q$83</formula1>
    </dataValidation>
    <dataValidation type="list" allowBlank="1" showInputMessage="1" showErrorMessage="1" sqref="T34:T53 W34:W53 W11:W30 AD11:AD30 AD34:AD53 AG34:AG53 AG11:AG30 T11:T30 W57:W58 W62 T57:T58 T62">
      <formula1>$R$80:$R$84</formula1>
    </dataValidation>
    <dataValidation type="list" imeMode="halfAlpha" allowBlank="1" showInputMessage="1" showErrorMessage="1" sqref="G11:G30 G34:G53">
      <formula1>$Q$85:$Q$92</formula1>
    </dataValidation>
    <dataValidation type="list" allowBlank="1" showInputMessage="1" sqref="B7">
      <formula1>$M$80:$M$92</formula1>
    </dataValidation>
    <dataValidation type="list" imeMode="on" allowBlank="1" showInputMessage="1" sqref="B5:D5">
      <formula1>$E$80:$E$797</formula1>
    </dataValidation>
    <dataValidation type="list" allowBlank="1" showInputMessage="1" sqref="H62:H65 H69:H70">
      <formula1>$AB$80:$AB$89</formula1>
    </dataValidation>
  </dataValidations>
  <printOptions horizontalCentered="1"/>
  <pageMargins left="0.78740157480314965" right="0.39370078740157483" top="0.39370078740157483" bottom="0.39370078740157483" header="0.39370078740157483" footer="0.39370078740157483"/>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99"/>
  </sheetPr>
  <dimension ref="B1:W44"/>
  <sheetViews>
    <sheetView showGridLines="0" zoomScaleNormal="100" zoomScaleSheetLayoutView="100" workbookViewId="0">
      <selection activeCell="J41" sqref="C41:J41"/>
    </sheetView>
  </sheetViews>
  <sheetFormatPr defaultColWidth="9" defaultRowHeight="12"/>
  <cols>
    <col min="1" max="1" width="1.75" style="114" customWidth="1"/>
    <col min="2" max="13" width="7.375" style="114" customWidth="1"/>
    <col min="14" max="14" width="3" style="115" customWidth="1"/>
    <col min="15" max="15" width="13.375" style="114" hidden="1" customWidth="1"/>
    <col min="16" max="16" width="8.5" style="114" bestFit="1" customWidth="1"/>
    <col min="17" max="16384" width="9" style="114"/>
  </cols>
  <sheetData>
    <row r="1" spans="2:15" ht="8.25" customHeight="1"/>
    <row r="2" spans="2:15" ht="18.75" thickBot="1">
      <c r="B2" s="116"/>
      <c r="C2" s="117" t="s">
        <v>237</v>
      </c>
      <c r="D2" s="116"/>
      <c r="E2" s="116"/>
      <c r="F2" s="116"/>
      <c r="G2" s="116"/>
      <c r="H2" s="116"/>
      <c r="I2" s="116"/>
      <c r="J2" s="116"/>
      <c r="K2" s="116"/>
      <c r="L2" s="116"/>
      <c r="M2" s="116"/>
      <c r="O2" s="118" t="s">
        <v>260</v>
      </c>
    </row>
    <row r="3" spans="2:15" s="121" customFormat="1" ht="15" customHeight="1">
      <c r="B3" s="723" t="s">
        <v>275</v>
      </c>
      <c r="C3" s="724"/>
      <c r="D3" s="725" t="s">
        <v>276</v>
      </c>
      <c r="E3" s="725"/>
      <c r="F3" s="725"/>
      <c r="G3" s="119" t="s">
        <v>106</v>
      </c>
      <c r="H3" s="724" t="s">
        <v>230</v>
      </c>
      <c r="I3" s="724"/>
      <c r="J3" s="724" t="s">
        <v>231</v>
      </c>
      <c r="K3" s="724"/>
      <c r="L3" s="724" t="s">
        <v>232</v>
      </c>
      <c r="M3" s="726"/>
      <c r="N3" s="120"/>
    </row>
    <row r="4" spans="2:15" ht="22.5" customHeight="1" thickBot="1">
      <c r="B4" s="727" t="s">
        <v>957</v>
      </c>
      <c r="C4" s="728"/>
      <c r="D4" s="728" t="s">
        <v>958</v>
      </c>
      <c r="E4" s="728"/>
      <c r="F4" s="728"/>
      <c r="G4" s="122">
        <v>2</v>
      </c>
      <c r="H4" s="728" t="s">
        <v>959</v>
      </c>
      <c r="I4" s="728"/>
      <c r="J4" s="728" t="s">
        <v>956</v>
      </c>
      <c r="K4" s="728"/>
      <c r="L4" s="728" t="s">
        <v>954</v>
      </c>
      <c r="M4" s="729"/>
      <c r="N4" s="120"/>
      <c r="O4" s="123" t="s">
        <v>261</v>
      </c>
    </row>
    <row r="5" spans="2:15" ht="20.25" customHeight="1">
      <c r="B5" s="124" t="s">
        <v>262</v>
      </c>
      <c r="C5" s="716" t="s">
        <v>286</v>
      </c>
      <c r="D5" s="717"/>
      <c r="E5" s="718" t="s">
        <v>234</v>
      </c>
      <c r="F5" s="718"/>
      <c r="G5" s="718" t="s">
        <v>235</v>
      </c>
      <c r="H5" s="718"/>
      <c r="I5" s="718" t="s">
        <v>263</v>
      </c>
      <c r="J5" s="718"/>
      <c r="K5" s="718" t="s">
        <v>233</v>
      </c>
      <c r="L5" s="718"/>
      <c r="M5" s="125" t="s">
        <v>264</v>
      </c>
      <c r="N5" s="126"/>
      <c r="O5" s="123" t="s">
        <v>265</v>
      </c>
    </row>
    <row r="6" spans="2:15" ht="27">
      <c r="B6" s="127" t="s">
        <v>266</v>
      </c>
      <c r="C6" s="128" t="s">
        <v>267</v>
      </c>
      <c r="D6" s="129">
        <v>0.1</v>
      </c>
      <c r="E6" s="719" t="s">
        <v>268</v>
      </c>
      <c r="F6" s="719"/>
      <c r="G6" s="719" t="s">
        <v>269</v>
      </c>
      <c r="H6" s="719"/>
      <c r="I6" s="720">
        <v>59.22</v>
      </c>
      <c r="J6" s="720"/>
      <c r="K6" s="721">
        <f>SUM($C7:$J7)</f>
        <v>2165</v>
      </c>
      <c r="L6" s="722"/>
      <c r="M6" s="711" t="s">
        <v>261</v>
      </c>
      <c r="N6" s="130"/>
      <c r="O6" s="123" t="s">
        <v>270</v>
      </c>
    </row>
    <row r="7" spans="2:15" ht="20.25" customHeight="1" thickBot="1">
      <c r="B7" s="131" t="s">
        <v>271</v>
      </c>
      <c r="C7" s="713">
        <f>IF(C6="","",IF(C6="記録無",0,IF(VALUE(C6)&gt;28.09,0,INT(5.74352*(28.5-VALUE(C6))^1.92))))</f>
        <v>850</v>
      </c>
      <c r="D7" s="713"/>
      <c r="E7" s="713">
        <f>IF(E6="","",IF(E6="記録無",0,IF(VALUE(E6)&lt;1.53,0,INT(51.39*(VALUE(E6)-1.5)^1.05))))</f>
        <v>486</v>
      </c>
      <c r="F7" s="713"/>
      <c r="G7" s="713">
        <f>IF(G6="","",IF(G6="記録無",0,IF(VALUE(G6)&lt;0.77,0,INT(0.8465*(VALUE(G6)*100-75)^1.42))))</f>
        <v>389</v>
      </c>
      <c r="H7" s="713"/>
      <c r="I7" s="713">
        <f>IF(I6="","",IF(I6="記録無",0,IF(VALUE(I6)&gt;81.21,0,INT(1.53775*(82-VALUE(I6))^1.81))))</f>
        <v>440</v>
      </c>
      <c r="J7" s="713"/>
      <c r="K7" s="714"/>
      <c r="L7" s="715"/>
      <c r="M7" s="712"/>
      <c r="N7" s="130"/>
    </row>
    <row r="8" spans="2:15" ht="14.25">
      <c r="B8" s="132" t="s">
        <v>238</v>
      </c>
      <c r="C8" s="133"/>
      <c r="D8" s="133"/>
      <c r="E8" s="134"/>
      <c r="F8" s="135"/>
      <c r="G8" s="136"/>
      <c r="H8" s="136"/>
      <c r="I8" s="135"/>
      <c r="J8" s="137"/>
      <c r="K8" s="135"/>
      <c r="L8" s="138"/>
      <c r="M8" s="138"/>
      <c r="N8" s="130"/>
    </row>
    <row r="9" spans="2:15" ht="14.25">
      <c r="B9" s="132" t="s">
        <v>1090</v>
      </c>
      <c r="C9" s="133"/>
      <c r="D9" s="133"/>
      <c r="E9" s="134"/>
      <c r="F9" s="135"/>
      <c r="G9" s="139"/>
      <c r="H9" s="139"/>
      <c r="I9" s="135"/>
      <c r="J9" s="137"/>
      <c r="K9" s="135"/>
      <c r="L9" s="138"/>
      <c r="M9" s="138"/>
      <c r="N9" s="130"/>
    </row>
    <row r="10" spans="2:15" ht="14.25">
      <c r="B10" s="132" t="s">
        <v>272</v>
      </c>
      <c r="C10" s="133"/>
      <c r="D10" s="133"/>
      <c r="E10" s="140"/>
      <c r="F10" s="141"/>
      <c r="G10" s="139"/>
      <c r="H10" s="139"/>
      <c r="I10" s="142"/>
      <c r="J10" s="142"/>
      <c r="K10" s="143"/>
      <c r="L10" s="143"/>
      <c r="M10" s="143"/>
      <c r="N10" s="130"/>
    </row>
    <row r="11" spans="2:15" ht="14.25">
      <c r="B11" s="132"/>
      <c r="C11" s="133"/>
      <c r="D11" s="133"/>
      <c r="E11" s="140"/>
      <c r="F11" s="141"/>
      <c r="G11" s="139"/>
      <c r="H11" s="139"/>
      <c r="I11" s="142"/>
      <c r="J11" s="142"/>
      <c r="K11" s="143"/>
      <c r="L11" s="143"/>
      <c r="M11" s="143"/>
      <c r="N11" s="130"/>
    </row>
    <row r="12" spans="2:15" ht="16.5" customHeight="1">
      <c r="B12" s="144"/>
      <c r="C12" s="144"/>
      <c r="D12" s="144"/>
      <c r="E12" s="144"/>
      <c r="F12" s="144"/>
      <c r="G12" s="144"/>
      <c r="H12" s="144"/>
      <c r="I12" s="144"/>
      <c r="J12" s="144"/>
      <c r="K12" s="144"/>
      <c r="L12" s="144"/>
      <c r="M12" s="144"/>
      <c r="N12" s="145"/>
    </row>
    <row r="13" spans="2:15" s="147" customFormat="1" ht="24" customHeight="1" thickBot="1">
      <c r="B13" s="710" t="s">
        <v>273</v>
      </c>
      <c r="C13" s="710"/>
      <c r="D13" s="710"/>
      <c r="E13" s="710"/>
      <c r="F13" s="710"/>
      <c r="G13" s="710"/>
      <c r="H13" s="710"/>
      <c r="I13" s="710"/>
      <c r="J13" s="710"/>
      <c r="K13" s="710"/>
      <c r="L13" s="710"/>
      <c r="M13" s="710"/>
      <c r="N13" s="146"/>
    </row>
    <row r="14" spans="2:15" s="121" customFormat="1" ht="15" customHeight="1">
      <c r="B14" s="704" t="s">
        <v>275</v>
      </c>
      <c r="C14" s="705"/>
      <c r="D14" s="706" t="s">
        <v>276</v>
      </c>
      <c r="E14" s="706"/>
      <c r="F14" s="706"/>
      <c r="G14" s="148" t="s">
        <v>106</v>
      </c>
      <c r="H14" s="705" t="s">
        <v>230</v>
      </c>
      <c r="I14" s="705"/>
      <c r="J14" s="705" t="s">
        <v>231</v>
      </c>
      <c r="K14" s="705"/>
      <c r="L14" s="705" t="s">
        <v>1080</v>
      </c>
      <c r="M14" s="707"/>
      <c r="N14" s="126"/>
    </row>
    <row r="15" spans="2:15" ht="22.5" customHeight="1" thickBot="1">
      <c r="B15" s="695"/>
      <c r="C15" s="696"/>
      <c r="D15" s="696"/>
      <c r="E15" s="696"/>
      <c r="F15" s="696"/>
      <c r="G15" s="113"/>
      <c r="H15" s="697" t="str">
        <f>IF($B15="","",①申込書!$D$7)</f>
        <v/>
      </c>
      <c r="I15" s="697"/>
      <c r="J15" s="697" t="str">
        <f>IF($B15="","",①申込書!$E$7)</f>
        <v/>
      </c>
      <c r="K15" s="697"/>
      <c r="L15" s="697" t="str">
        <f>IF($B15="","",①申込書!$B$5)</f>
        <v/>
      </c>
      <c r="M15" s="698"/>
      <c r="N15" s="149"/>
    </row>
    <row r="16" spans="2:15" ht="18.75" customHeight="1">
      <c r="B16" s="150" t="s">
        <v>262</v>
      </c>
      <c r="C16" s="699" t="s">
        <v>286</v>
      </c>
      <c r="D16" s="699"/>
      <c r="E16" s="700" t="s">
        <v>234</v>
      </c>
      <c r="F16" s="700"/>
      <c r="G16" s="700" t="s">
        <v>235</v>
      </c>
      <c r="H16" s="700"/>
      <c r="I16" s="700" t="s">
        <v>263</v>
      </c>
      <c r="J16" s="700"/>
      <c r="K16" s="701" t="s">
        <v>233</v>
      </c>
      <c r="L16" s="702"/>
      <c r="M16" s="703"/>
      <c r="N16" s="126"/>
    </row>
    <row r="17" spans="2:14" ht="24">
      <c r="B17" s="151" t="s">
        <v>266</v>
      </c>
      <c r="C17" s="38"/>
      <c r="D17" s="39"/>
      <c r="E17" s="687"/>
      <c r="F17" s="687"/>
      <c r="G17" s="687"/>
      <c r="H17" s="687"/>
      <c r="I17" s="708"/>
      <c r="J17" s="708"/>
      <c r="K17" s="689">
        <f>SUM($C18:$J18)</f>
        <v>0</v>
      </c>
      <c r="L17" s="690"/>
      <c r="M17" s="691"/>
      <c r="N17" s="152"/>
    </row>
    <row r="18" spans="2:14" ht="18.75" customHeight="1" thickBot="1">
      <c r="B18" s="153" t="s">
        <v>271</v>
      </c>
      <c r="C18" s="709" t="str">
        <f>IF(C17="","",IF(C17="記録無",0,IF(VALUE(C17)&gt;28.09,0,INT(5.74352*(28.5-VALUE(C17))^1.92))))</f>
        <v/>
      </c>
      <c r="D18" s="709"/>
      <c r="E18" s="709" t="str">
        <f>IF(E17="","",IF(E17="記録無",0,IF(VALUE(E17)&lt;1.53,0,INT(51.39*(VALUE(E17)-1.5)^1.05))))</f>
        <v/>
      </c>
      <c r="F18" s="709"/>
      <c r="G18" s="709" t="str">
        <f>IF(G17="","",IF(G17="記録無",0,IF(VALUE(G17)&lt;0.77,0,INT(0.8465*(VALUE(G17)*100-75)^1.42))))</f>
        <v/>
      </c>
      <c r="H18" s="709"/>
      <c r="I18" s="709" t="str">
        <f>IF(I17="","",IF(I17="記録無",0,IF(VALUE(I17)&gt;81.21,0,INT(1.53775*(82-VALUE(I17))^1.81))))</f>
        <v/>
      </c>
      <c r="J18" s="709"/>
      <c r="K18" s="692"/>
      <c r="L18" s="693"/>
      <c r="M18" s="694"/>
      <c r="N18" s="152"/>
    </row>
    <row r="19" spans="2:14" ht="16.5" customHeight="1">
      <c r="B19" s="154"/>
      <c r="C19" s="155"/>
      <c r="D19" s="155"/>
      <c r="E19" s="156"/>
      <c r="F19" s="157"/>
      <c r="G19" s="686"/>
      <c r="H19" s="686"/>
      <c r="I19" s="158"/>
      <c r="J19" s="159"/>
      <c r="K19" s="158"/>
      <c r="L19" s="160"/>
      <c r="M19" s="160"/>
      <c r="N19" s="161"/>
    </row>
    <row r="20" spans="2:14" ht="16.5" customHeight="1">
      <c r="B20" s="162"/>
      <c r="C20" s="162"/>
      <c r="D20" s="162"/>
      <c r="E20" s="162"/>
      <c r="F20" s="162"/>
      <c r="G20" s="162"/>
      <c r="H20" s="162"/>
      <c r="I20" s="162"/>
      <c r="J20" s="162"/>
      <c r="K20" s="162"/>
      <c r="L20" s="162"/>
      <c r="M20" s="162"/>
      <c r="N20" s="145"/>
    </row>
    <row r="21" spans="2:14" s="147" customFormat="1" ht="24" customHeight="1" thickBot="1">
      <c r="B21" s="710" t="s">
        <v>273</v>
      </c>
      <c r="C21" s="710"/>
      <c r="D21" s="710"/>
      <c r="E21" s="710"/>
      <c r="F21" s="710"/>
      <c r="G21" s="710"/>
      <c r="H21" s="710"/>
      <c r="I21" s="710"/>
      <c r="J21" s="710"/>
      <c r="K21" s="710"/>
      <c r="L21" s="710"/>
      <c r="M21" s="710"/>
      <c r="N21" s="163"/>
    </row>
    <row r="22" spans="2:14" s="121" customFormat="1" ht="15" customHeight="1">
      <c r="B22" s="704" t="s">
        <v>275</v>
      </c>
      <c r="C22" s="705"/>
      <c r="D22" s="706" t="s">
        <v>276</v>
      </c>
      <c r="E22" s="706"/>
      <c r="F22" s="706"/>
      <c r="G22" s="148" t="s">
        <v>106</v>
      </c>
      <c r="H22" s="705" t="s">
        <v>230</v>
      </c>
      <c r="I22" s="705"/>
      <c r="J22" s="705" t="s">
        <v>231</v>
      </c>
      <c r="K22" s="705"/>
      <c r="L22" s="705" t="s">
        <v>232</v>
      </c>
      <c r="M22" s="707"/>
      <c r="N22" s="126"/>
    </row>
    <row r="23" spans="2:14" ht="22.5" customHeight="1" thickBot="1">
      <c r="B23" s="695"/>
      <c r="C23" s="696"/>
      <c r="D23" s="696"/>
      <c r="E23" s="696"/>
      <c r="F23" s="696"/>
      <c r="G23" s="113"/>
      <c r="H23" s="697" t="str">
        <f>IF($B23="","",①申込書!$D$7)</f>
        <v/>
      </c>
      <c r="I23" s="697"/>
      <c r="J23" s="697" t="str">
        <f>IF($B23="","",①申込書!$E$7)</f>
        <v/>
      </c>
      <c r="K23" s="697"/>
      <c r="L23" s="697" t="str">
        <f>IF($B23="","",①申込書!$B$5)</f>
        <v/>
      </c>
      <c r="M23" s="698"/>
      <c r="N23" s="126"/>
    </row>
    <row r="24" spans="2:14" ht="18.75" customHeight="1">
      <c r="B24" s="150" t="s">
        <v>262</v>
      </c>
      <c r="C24" s="699" t="s">
        <v>286</v>
      </c>
      <c r="D24" s="699"/>
      <c r="E24" s="700" t="s">
        <v>234</v>
      </c>
      <c r="F24" s="700"/>
      <c r="G24" s="700" t="s">
        <v>235</v>
      </c>
      <c r="H24" s="700"/>
      <c r="I24" s="700" t="s">
        <v>274</v>
      </c>
      <c r="J24" s="700"/>
      <c r="K24" s="701" t="s">
        <v>233</v>
      </c>
      <c r="L24" s="702"/>
      <c r="M24" s="703"/>
      <c r="N24" s="126"/>
    </row>
    <row r="25" spans="2:14" ht="24">
      <c r="B25" s="151" t="s">
        <v>266</v>
      </c>
      <c r="C25" s="38"/>
      <c r="D25" s="39"/>
      <c r="E25" s="687"/>
      <c r="F25" s="687"/>
      <c r="G25" s="687"/>
      <c r="H25" s="687"/>
      <c r="I25" s="708"/>
      <c r="J25" s="708"/>
      <c r="K25" s="689">
        <f>SUM($C26:$J26)</f>
        <v>0</v>
      </c>
      <c r="L25" s="690"/>
      <c r="M25" s="691"/>
      <c r="N25" s="130"/>
    </row>
    <row r="26" spans="2:14" ht="18.75" customHeight="1" thickBot="1">
      <c r="B26" s="153" t="s">
        <v>271</v>
      </c>
      <c r="C26" s="709" t="str">
        <f>IF(C25="","",IF(C25="記録無",0,IF(VALUE(C25)&gt;28.09,0,INT(5.74352*(28.5-VALUE(C25))^1.92))))</f>
        <v/>
      </c>
      <c r="D26" s="709"/>
      <c r="E26" s="709" t="str">
        <f>IF(E25="","",IF(E25="記録無",0,IF(VALUE(E25)&lt;1.53,0,INT(51.39*(VALUE(E25)-1.5)^1.05))))</f>
        <v/>
      </c>
      <c r="F26" s="709"/>
      <c r="G26" s="709" t="str">
        <f>IF(G25="","",IF(G25="記録無",0,IF(VALUE(G25)&lt;0.77,0,INT(0.8465*(VALUE(G25)*100-75)^1.42))))</f>
        <v/>
      </c>
      <c r="H26" s="709"/>
      <c r="I26" s="709" t="str">
        <f>IF(I25="","",IF(I25="記録無",0,IF(VALUE(I25)&gt;81.21,0,INT(1.53775*(82-VALUE(I25))^1.81))))</f>
        <v/>
      </c>
      <c r="J26" s="709"/>
      <c r="K26" s="692"/>
      <c r="L26" s="693"/>
      <c r="M26" s="694"/>
      <c r="N26" s="130"/>
    </row>
    <row r="27" spans="2:14" ht="16.5" customHeight="1">
      <c r="B27" s="154"/>
      <c r="C27" s="155"/>
      <c r="D27" s="155"/>
      <c r="E27" s="156"/>
      <c r="F27" s="157"/>
      <c r="G27" s="686"/>
      <c r="H27" s="686"/>
      <c r="I27" s="158"/>
      <c r="J27" s="159"/>
      <c r="K27" s="158"/>
      <c r="L27" s="160"/>
      <c r="M27" s="160"/>
      <c r="N27" s="130"/>
    </row>
    <row r="28" spans="2:14" ht="16.5" customHeight="1">
      <c r="B28" s="162"/>
      <c r="C28" s="162"/>
      <c r="D28" s="162"/>
      <c r="E28" s="162"/>
      <c r="F28" s="162"/>
      <c r="G28" s="162"/>
      <c r="H28" s="162"/>
      <c r="I28" s="162"/>
      <c r="J28" s="162"/>
      <c r="K28" s="162"/>
      <c r="L28" s="162"/>
      <c r="M28" s="162"/>
      <c r="N28" s="145"/>
    </row>
    <row r="29" spans="2:14" s="147" customFormat="1" ht="24" customHeight="1" thickBot="1">
      <c r="B29" s="164"/>
      <c r="C29" s="164" t="s">
        <v>236</v>
      </c>
      <c r="D29" s="164"/>
      <c r="E29" s="164"/>
      <c r="F29" s="164"/>
      <c r="G29" s="164"/>
      <c r="H29" s="164"/>
      <c r="I29" s="164"/>
      <c r="J29" s="164"/>
      <c r="K29" s="164"/>
      <c r="L29" s="164"/>
      <c r="M29" s="164"/>
      <c r="N29" s="163"/>
    </row>
    <row r="30" spans="2:14" s="121" customFormat="1" ht="15" customHeight="1">
      <c r="B30" s="704" t="s">
        <v>275</v>
      </c>
      <c r="C30" s="705"/>
      <c r="D30" s="706" t="s">
        <v>276</v>
      </c>
      <c r="E30" s="706"/>
      <c r="F30" s="706"/>
      <c r="G30" s="148" t="s">
        <v>106</v>
      </c>
      <c r="H30" s="705" t="s">
        <v>230</v>
      </c>
      <c r="I30" s="705"/>
      <c r="J30" s="705" t="s">
        <v>231</v>
      </c>
      <c r="K30" s="705"/>
      <c r="L30" s="705" t="s">
        <v>232</v>
      </c>
      <c r="M30" s="707"/>
      <c r="N30" s="126"/>
    </row>
    <row r="31" spans="2:14" ht="22.5" customHeight="1" thickBot="1">
      <c r="B31" s="695"/>
      <c r="C31" s="696"/>
      <c r="D31" s="696"/>
      <c r="E31" s="696"/>
      <c r="F31" s="696"/>
      <c r="G31" s="113"/>
      <c r="H31" s="697" t="str">
        <f>IF($B31="","",①申込書!$D$7)</f>
        <v/>
      </c>
      <c r="I31" s="697"/>
      <c r="J31" s="697" t="str">
        <f>IF($B31="","",①申込書!$E$7)</f>
        <v/>
      </c>
      <c r="K31" s="697"/>
      <c r="L31" s="697" t="str">
        <f>IF($B31="","",①申込書!$B$5)</f>
        <v/>
      </c>
      <c r="M31" s="698"/>
      <c r="N31" s="165"/>
    </row>
    <row r="32" spans="2:14" ht="18.75" customHeight="1">
      <c r="B32" s="150" t="s">
        <v>262</v>
      </c>
      <c r="C32" s="699" t="s">
        <v>287</v>
      </c>
      <c r="D32" s="699"/>
      <c r="E32" s="700" t="s">
        <v>235</v>
      </c>
      <c r="F32" s="700"/>
      <c r="G32" s="700" t="s">
        <v>234</v>
      </c>
      <c r="H32" s="700"/>
      <c r="I32" s="700" t="s">
        <v>288</v>
      </c>
      <c r="J32" s="700"/>
      <c r="K32" s="701" t="s">
        <v>233</v>
      </c>
      <c r="L32" s="702"/>
      <c r="M32" s="703"/>
      <c r="N32" s="126"/>
    </row>
    <row r="33" spans="2:23" ht="24" customHeight="1">
      <c r="B33" s="151" t="s">
        <v>266</v>
      </c>
      <c r="C33" s="38"/>
      <c r="D33" s="39"/>
      <c r="E33" s="687"/>
      <c r="F33" s="687"/>
      <c r="G33" s="687"/>
      <c r="H33" s="687"/>
      <c r="I33" s="48"/>
      <c r="J33" s="39"/>
      <c r="K33" s="689">
        <f>SUM($C34:$J34)</f>
        <v>0</v>
      </c>
      <c r="L33" s="690"/>
      <c r="M33" s="691"/>
      <c r="N33" s="166"/>
    </row>
    <row r="34" spans="2:23" ht="18.75" customHeight="1" thickBot="1">
      <c r="B34" s="153" t="s">
        <v>271</v>
      </c>
      <c r="C34" s="688" t="str">
        <f>IF(C33="","",IF(C33="記録無",0,IF(VALUE(C33)&gt;26.4,0,INT(9.23076*(26.7-VALUE(C33))^1.835))))</f>
        <v/>
      </c>
      <c r="D34" s="688"/>
      <c r="E34" s="688" t="str">
        <f>IF(E33="","",IF(E33="記録無",0,IF(VALUE(E33)&lt;0.76,0,INT(1.84523*(VALUE(E33)*100-75)^1.348))))</f>
        <v/>
      </c>
      <c r="F34" s="688"/>
      <c r="G34" s="688" t="str">
        <f>IF(G33="","",IF(G33="記録無",0,IF(VALUE(G33)&lt;1.53,0,INT(56.0211*(VALUE(G33)-1.5)^1.05))))</f>
        <v/>
      </c>
      <c r="H34" s="688"/>
      <c r="I34" s="688" t="str">
        <f>IF(I33="","",IF(I33="記録無",0,IF(VALUE(I33)&gt;42.08,0,INT(4.99087*(42.5-VALUE(I33))^1.81))))</f>
        <v/>
      </c>
      <c r="J34" s="688"/>
      <c r="K34" s="692"/>
      <c r="L34" s="693"/>
      <c r="M34" s="694"/>
      <c r="N34" s="166"/>
      <c r="V34" s="114" ph="1"/>
      <c r="W34" s="114" ph="1"/>
    </row>
    <row r="35" spans="2:23" ht="16.5" customHeight="1">
      <c r="B35" s="154"/>
      <c r="C35" s="155"/>
      <c r="D35" s="155"/>
      <c r="E35" s="156"/>
      <c r="F35" s="157"/>
      <c r="G35" s="686"/>
      <c r="H35" s="686"/>
      <c r="I35" s="158"/>
      <c r="J35" s="159"/>
      <c r="K35" s="158"/>
      <c r="L35" s="160"/>
      <c r="M35" s="160"/>
      <c r="N35" s="166"/>
    </row>
    <row r="36" spans="2:23" ht="16.5" customHeight="1">
      <c r="B36" s="144"/>
      <c r="C36" s="144"/>
      <c r="D36" s="144"/>
      <c r="E36" s="144"/>
      <c r="F36" s="144"/>
      <c r="G36" s="144"/>
      <c r="H36" s="144"/>
      <c r="I36" s="144"/>
      <c r="J36" s="144"/>
      <c r="K36" s="144"/>
      <c r="L36" s="144"/>
      <c r="M36" s="144"/>
      <c r="N36" s="145"/>
    </row>
    <row r="37" spans="2:23" s="147" customFormat="1" ht="24" customHeight="1" thickBot="1">
      <c r="B37" s="164"/>
      <c r="C37" s="164" t="s">
        <v>236</v>
      </c>
      <c r="D37" s="164"/>
      <c r="E37" s="164"/>
      <c r="F37" s="164"/>
      <c r="G37" s="164"/>
      <c r="H37" s="164"/>
      <c r="I37" s="164"/>
      <c r="J37" s="164"/>
      <c r="K37" s="164"/>
      <c r="L37" s="164"/>
      <c r="M37" s="164"/>
      <c r="N37" s="163"/>
    </row>
    <row r="38" spans="2:23" s="121" customFormat="1" ht="15" customHeight="1">
      <c r="B38" s="704" t="s">
        <v>275</v>
      </c>
      <c r="C38" s="705"/>
      <c r="D38" s="706" t="s">
        <v>276</v>
      </c>
      <c r="E38" s="706"/>
      <c r="F38" s="706"/>
      <c r="G38" s="148" t="s">
        <v>106</v>
      </c>
      <c r="H38" s="705" t="s">
        <v>230</v>
      </c>
      <c r="I38" s="705"/>
      <c r="J38" s="705" t="s">
        <v>231</v>
      </c>
      <c r="K38" s="705"/>
      <c r="L38" s="705" t="s">
        <v>232</v>
      </c>
      <c r="M38" s="707"/>
      <c r="N38" s="126"/>
    </row>
    <row r="39" spans="2:23" ht="22.5" customHeight="1" thickBot="1">
      <c r="B39" s="695"/>
      <c r="C39" s="696"/>
      <c r="D39" s="696"/>
      <c r="E39" s="696"/>
      <c r="F39" s="696"/>
      <c r="G39" s="113"/>
      <c r="H39" s="697" t="str">
        <f>IF($B39="","",①申込書!$D$7)</f>
        <v/>
      </c>
      <c r="I39" s="697"/>
      <c r="J39" s="697" t="str">
        <f>IF($B39="","",①申込書!$E$7)</f>
        <v/>
      </c>
      <c r="K39" s="697"/>
      <c r="L39" s="697" t="str">
        <f>IF($B39="","",①申込書!$B$5)</f>
        <v/>
      </c>
      <c r="M39" s="698"/>
      <c r="N39" s="165"/>
    </row>
    <row r="40" spans="2:23" ht="18.75" customHeight="1">
      <c r="B40" s="150" t="s">
        <v>262</v>
      </c>
      <c r="C40" s="699" t="s">
        <v>287</v>
      </c>
      <c r="D40" s="699"/>
      <c r="E40" s="700" t="s">
        <v>235</v>
      </c>
      <c r="F40" s="700"/>
      <c r="G40" s="700" t="s">
        <v>234</v>
      </c>
      <c r="H40" s="700"/>
      <c r="I40" s="700" t="s">
        <v>288</v>
      </c>
      <c r="J40" s="700"/>
      <c r="K40" s="701" t="s">
        <v>233</v>
      </c>
      <c r="L40" s="702"/>
      <c r="M40" s="703"/>
      <c r="N40" s="126"/>
    </row>
    <row r="41" spans="2:23" ht="24">
      <c r="B41" s="151" t="s">
        <v>266</v>
      </c>
      <c r="C41" s="38"/>
      <c r="D41" s="39"/>
      <c r="E41" s="687"/>
      <c r="F41" s="687"/>
      <c r="G41" s="687"/>
      <c r="H41" s="687"/>
      <c r="I41" s="48"/>
      <c r="J41" s="39"/>
      <c r="K41" s="689">
        <f>SUM($C42:$J42)</f>
        <v>0</v>
      </c>
      <c r="L41" s="690"/>
      <c r="M41" s="691"/>
      <c r="N41" s="166"/>
    </row>
    <row r="42" spans="2:23" ht="18.75" customHeight="1" thickBot="1">
      <c r="B42" s="153" t="s">
        <v>271</v>
      </c>
      <c r="C42" s="688" t="str">
        <f>IF(C41="","",IF(C41="記録無",0,IF(VALUE(C41)&gt;26.4,0,INT(9.23076*(26.7-VALUE(C41))^1.835))))</f>
        <v/>
      </c>
      <c r="D42" s="688"/>
      <c r="E42" s="688" t="str">
        <f>IF(E41="","",IF(E41="記録無",0,IF(VALUE(E41)&lt;0.76,0,INT(1.84523*(VALUE(E41)*100-75)^1.348))))</f>
        <v/>
      </c>
      <c r="F42" s="688"/>
      <c r="G42" s="688" t="str">
        <f>IF(G41="","",IF(G41="記録無",0,IF(VALUE(G41)&lt;1.53,0,INT(56.0211*(VALUE(G41)-1.5)^1.05))))</f>
        <v/>
      </c>
      <c r="H42" s="688"/>
      <c r="I42" s="688" t="str">
        <f>IF(I41="","",IF(I41="記録無",0,IF(VALUE(I41)&gt;42.08,0,INT(4.99087*(42.5-VALUE(I41))^1.81))))</f>
        <v/>
      </c>
      <c r="J42" s="688"/>
      <c r="K42" s="692"/>
      <c r="L42" s="693"/>
      <c r="M42" s="694"/>
      <c r="N42" s="166"/>
      <c r="V42" s="114" ph="1"/>
      <c r="W42" s="114" ph="1"/>
    </row>
    <row r="43" spans="2:23" ht="16.5" customHeight="1">
      <c r="B43" s="154"/>
      <c r="C43" s="155"/>
      <c r="D43" s="155"/>
      <c r="E43" s="156"/>
      <c r="F43" s="157"/>
      <c r="G43" s="686"/>
      <c r="H43" s="686"/>
      <c r="I43" s="158"/>
      <c r="J43" s="159"/>
      <c r="K43" s="158"/>
      <c r="L43" s="160"/>
      <c r="M43" s="160"/>
      <c r="N43" s="166"/>
    </row>
    <row r="44" spans="2:23" ht="16.5" customHeight="1">
      <c r="B44" s="144"/>
      <c r="C44" s="144"/>
      <c r="D44" s="144"/>
      <c r="E44" s="144"/>
      <c r="F44" s="144"/>
      <c r="G44" s="144"/>
      <c r="H44" s="144"/>
      <c r="I44" s="144"/>
      <c r="J44" s="144"/>
      <c r="K44" s="144"/>
      <c r="L44" s="144"/>
      <c r="M44" s="144"/>
      <c r="N44" s="145"/>
    </row>
  </sheetData>
  <sheetProtection sheet="1" objects="1" scenarios="1" selectLockedCells="1"/>
  <mergeCells count="125">
    <mergeCell ref="B3:C3"/>
    <mergeCell ref="D3:F3"/>
    <mergeCell ref="H3:I3"/>
    <mergeCell ref="J3:K3"/>
    <mergeCell ref="L3:M3"/>
    <mergeCell ref="B4:C4"/>
    <mergeCell ref="D4:F4"/>
    <mergeCell ref="H4:I4"/>
    <mergeCell ref="J4:K4"/>
    <mergeCell ref="L4:M4"/>
    <mergeCell ref="C5:D5"/>
    <mergeCell ref="E5:F5"/>
    <mergeCell ref="G5:H5"/>
    <mergeCell ref="I5:J5"/>
    <mergeCell ref="K5:L5"/>
    <mergeCell ref="E6:F6"/>
    <mergeCell ref="G6:H6"/>
    <mergeCell ref="I6:J6"/>
    <mergeCell ref="K6:L6"/>
    <mergeCell ref="B13:M13"/>
    <mergeCell ref="B14:C14"/>
    <mergeCell ref="D14:F14"/>
    <mergeCell ref="H14:I14"/>
    <mergeCell ref="J14:K14"/>
    <mergeCell ref="L14:M14"/>
    <mergeCell ref="M6:M7"/>
    <mergeCell ref="C7:D7"/>
    <mergeCell ref="E7:F7"/>
    <mergeCell ref="G7:H7"/>
    <mergeCell ref="I7:J7"/>
    <mergeCell ref="K7:L7"/>
    <mergeCell ref="B15:C15"/>
    <mergeCell ref="D15:F15"/>
    <mergeCell ref="H15:I15"/>
    <mergeCell ref="J15:K15"/>
    <mergeCell ref="L15:M15"/>
    <mergeCell ref="E16:F16"/>
    <mergeCell ref="G16:H16"/>
    <mergeCell ref="I16:J16"/>
    <mergeCell ref="C16:D16"/>
    <mergeCell ref="K16:M16"/>
    <mergeCell ref="G19:H19"/>
    <mergeCell ref="B21:M21"/>
    <mergeCell ref="B22:C22"/>
    <mergeCell ref="D22:F22"/>
    <mergeCell ref="H22:I22"/>
    <mergeCell ref="J22:K22"/>
    <mergeCell ref="L22:M22"/>
    <mergeCell ref="E17:F17"/>
    <mergeCell ref="G17:H17"/>
    <mergeCell ref="I17:J17"/>
    <mergeCell ref="C18:D18"/>
    <mergeCell ref="E18:F18"/>
    <mergeCell ref="G18:H18"/>
    <mergeCell ref="I18:J18"/>
    <mergeCell ref="K17:M17"/>
    <mergeCell ref="K18:M18"/>
    <mergeCell ref="B23:C23"/>
    <mergeCell ref="D23:F23"/>
    <mergeCell ref="H23:I23"/>
    <mergeCell ref="J23:K23"/>
    <mergeCell ref="L23:M23"/>
    <mergeCell ref="C24:D24"/>
    <mergeCell ref="E24:F24"/>
    <mergeCell ref="G24:H24"/>
    <mergeCell ref="I24:J24"/>
    <mergeCell ref="K24:M24"/>
    <mergeCell ref="G27:H27"/>
    <mergeCell ref="B30:C30"/>
    <mergeCell ref="D30:F30"/>
    <mergeCell ref="H30:I30"/>
    <mergeCell ref="J30:K30"/>
    <mergeCell ref="L30:M30"/>
    <mergeCell ref="E25:F25"/>
    <mergeCell ref="G25:H25"/>
    <mergeCell ref="I25:J25"/>
    <mergeCell ref="C26:D26"/>
    <mergeCell ref="E26:F26"/>
    <mergeCell ref="G26:H26"/>
    <mergeCell ref="I26:J26"/>
    <mergeCell ref="K25:M25"/>
    <mergeCell ref="K26:M26"/>
    <mergeCell ref="B31:C31"/>
    <mergeCell ref="D31:F31"/>
    <mergeCell ref="H31:I31"/>
    <mergeCell ref="J31:K31"/>
    <mergeCell ref="L31:M31"/>
    <mergeCell ref="C32:D32"/>
    <mergeCell ref="E32:F32"/>
    <mergeCell ref="G32:H32"/>
    <mergeCell ref="I32:J32"/>
    <mergeCell ref="K32:M32"/>
    <mergeCell ref="G35:H35"/>
    <mergeCell ref="B38:C38"/>
    <mergeCell ref="D38:F38"/>
    <mergeCell ref="H38:I38"/>
    <mergeCell ref="J38:K38"/>
    <mergeCell ref="L38:M38"/>
    <mergeCell ref="E33:F33"/>
    <mergeCell ref="G33:H33"/>
    <mergeCell ref="C34:D34"/>
    <mergeCell ref="E34:F34"/>
    <mergeCell ref="G34:H34"/>
    <mergeCell ref="I34:J34"/>
    <mergeCell ref="K33:M33"/>
    <mergeCell ref="K34:M34"/>
    <mergeCell ref="B39:C39"/>
    <mergeCell ref="D39:F39"/>
    <mergeCell ref="H39:I39"/>
    <mergeCell ref="J39:K39"/>
    <mergeCell ref="L39:M39"/>
    <mergeCell ref="C40:D40"/>
    <mergeCell ref="E40:F40"/>
    <mergeCell ref="G40:H40"/>
    <mergeCell ref="I40:J40"/>
    <mergeCell ref="K40:M40"/>
    <mergeCell ref="G43:H43"/>
    <mergeCell ref="E41:F41"/>
    <mergeCell ref="G41:H41"/>
    <mergeCell ref="C42:D42"/>
    <mergeCell ref="E42:F42"/>
    <mergeCell ref="G42:H42"/>
    <mergeCell ref="I42:J42"/>
    <mergeCell ref="K41:M41"/>
    <mergeCell ref="K42:M42"/>
  </mergeCells>
  <phoneticPr fontId="2"/>
  <dataValidations disablePrompts="1" count="3">
    <dataValidation type="list" allowBlank="1" showInputMessage="1" showErrorMessage="1" sqref="M6:M7">
      <formula1>$O$4:$O$7</formula1>
    </dataValidation>
    <dataValidation type="list" allowBlank="1" showInputMessage="1" showErrorMessage="1" sqref="B35 B19 B27 B43">
      <formula1>#REF!</formula1>
    </dataValidation>
    <dataValidation imeMode="halfKatakana" allowBlank="1" showInputMessage="1" showErrorMessage="1" sqref="D30 D3 D14 D22 D38"/>
  </dataValidations>
  <printOptions horizontalCentered="1"/>
  <pageMargins left="0.59055118110236227" right="0.59055118110236227" top="0.59055118110236227" bottom="0.59055118110236227" header="0.51181102362204722"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99"/>
  </sheetPr>
  <dimension ref="A1:K38"/>
  <sheetViews>
    <sheetView showGridLines="0" showZeros="0" zoomScaleNormal="100" zoomScaleSheetLayoutView="100" workbookViewId="0">
      <selection activeCell="D37" sqref="D37:G37"/>
    </sheetView>
  </sheetViews>
  <sheetFormatPr defaultColWidth="9" defaultRowHeight="13.5"/>
  <cols>
    <col min="1" max="1" width="4.375" style="8" customWidth="1"/>
    <col min="2" max="2" width="3.75" style="8" customWidth="1"/>
    <col min="3" max="3" width="6.75" style="8" customWidth="1"/>
    <col min="4" max="4" width="18.875" style="8" customWidth="1"/>
    <col min="5" max="5" width="16.25" style="8" customWidth="1"/>
    <col min="6" max="6" width="7.5" style="8" customWidth="1"/>
    <col min="7" max="7" width="5.625" style="8" customWidth="1"/>
    <col min="8" max="8" width="13.875" style="8" customWidth="1"/>
    <col min="9" max="9" width="3.625" style="8" customWidth="1"/>
    <col min="10" max="10" width="3.75" style="8" customWidth="1"/>
    <col min="11" max="11" width="4.375" style="8" customWidth="1"/>
    <col min="12" max="16384" width="9" style="8"/>
  </cols>
  <sheetData>
    <row r="1" spans="1:10" ht="34.5" customHeight="1">
      <c r="B1" s="735" t="str">
        <f>①申込書!D2&amp;" 北海道中学校陸上競技大会"</f>
        <v>第５５回 北海道中学校陸上競技大会</v>
      </c>
      <c r="C1" s="735"/>
      <c r="D1" s="735"/>
      <c r="E1" s="735"/>
      <c r="F1" s="735"/>
      <c r="G1" s="735"/>
      <c r="H1" s="735"/>
      <c r="I1" s="735"/>
      <c r="J1" s="735"/>
    </row>
    <row r="2" spans="1:10" ht="25.5" customHeight="1">
      <c r="B2" s="733" t="s">
        <v>74</v>
      </c>
      <c r="C2" s="733"/>
      <c r="D2" s="734"/>
      <c r="E2" s="734"/>
      <c r="F2" s="734"/>
      <c r="G2" s="734"/>
      <c r="H2" s="734"/>
      <c r="I2" s="734"/>
      <c r="J2" s="734"/>
    </row>
    <row r="3" spans="1:10" ht="25.5" customHeight="1">
      <c r="D3" s="453"/>
    </row>
    <row r="4" spans="1:10" ht="24.75" customHeight="1">
      <c r="B4" s="730" t="s">
        <v>75</v>
      </c>
      <c r="C4" s="731"/>
      <c r="D4" s="732"/>
      <c r="E4" s="736">
        <f>①申込書!$D$7</f>
        <v>0</v>
      </c>
      <c r="F4" s="737"/>
      <c r="G4" s="737"/>
      <c r="H4" s="737"/>
      <c r="I4" s="737"/>
      <c r="J4" s="738"/>
    </row>
    <row r="5" spans="1:10" ht="24.75" customHeight="1">
      <c r="B5" s="730" t="s">
        <v>76</v>
      </c>
      <c r="C5" s="731"/>
      <c r="D5" s="732"/>
      <c r="E5" s="736">
        <f>①申込書!$E$7</f>
        <v>0</v>
      </c>
      <c r="F5" s="737"/>
      <c r="G5" s="737"/>
      <c r="H5" s="737"/>
      <c r="I5" s="737"/>
      <c r="J5" s="738"/>
    </row>
    <row r="6" spans="1:10" ht="24.75" customHeight="1">
      <c r="B6" s="730" t="s">
        <v>1001</v>
      </c>
      <c r="C6" s="731"/>
      <c r="D6" s="732"/>
      <c r="E6" s="736">
        <f>①申込書!$B$5</f>
        <v>0</v>
      </c>
      <c r="F6" s="737"/>
      <c r="G6" s="737"/>
      <c r="H6" s="737"/>
      <c r="I6" s="737"/>
      <c r="J6" s="738"/>
    </row>
    <row r="7" spans="1:10" ht="24.75" customHeight="1">
      <c r="B7" s="454"/>
      <c r="C7" s="454"/>
      <c r="D7" s="455"/>
      <c r="E7" s="456"/>
      <c r="F7" s="456"/>
      <c r="G7" s="456"/>
      <c r="H7" s="457"/>
      <c r="I7" s="457"/>
      <c r="J7" s="457"/>
    </row>
    <row r="8" spans="1:10" ht="24.75" customHeight="1">
      <c r="B8" s="454"/>
      <c r="C8" s="740" t="s">
        <v>80</v>
      </c>
      <c r="D8" s="740"/>
      <c r="E8" s="747">
        <f>①申込書!I5</f>
        <v>0</v>
      </c>
      <c r="F8" s="748"/>
      <c r="G8" s="748"/>
      <c r="H8" s="748"/>
      <c r="I8" s="507"/>
      <c r="J8" s="457"/>
    </row>
    <row r="9" spans="1:10" ht="24.75" customHeight="1">
      <c r="B9" s="454"/>
      <c r="C9" s="740" t="s">
        <v>81</v>
      </c>
      <c r="D9" s="740"/>
      <c r="E9" s="741">
        <f>①申込書!I7</f>
        <v>0</v>
      </c>
      <c r="F9" s="741"/>
      <c r="G9" s="741"/>
      <c r="H9" s="741"/>
      <c r="I9" s="741"/>
      <c r="J9" s="457"/>
    </row>
    <row r="10" spans="1:10" ht="24.75" customHeight="1" thickBot="1">
      <c r="B10" s="458"/>
      <c r="C10" s="458"/>
      <c r="D10" s="459"/>
      <c r="F10" s="460" t="s">
        <v>98</v>
      </c>
    </row>
    <row r="11" spans="1:10" ht="24.75" customHeight="1">
      <c r="B11" s="461"/>
      <c r="C11" s="462" t="s">
        <v>1161</v>
      </c>
      <c r="D11" s="463"/>
      <c r="E11" s="464">
        <v>1200</v>
      </c>
      <c r="F11" s="504"/>
      <c r="G11" s="172" t="s">
        <v>79</v>
      </c>
      <c r="H11" s="45">
        <f>E11*F11</f>
        <v>0</v>
      </c>
      <c r="I11" s="465" t="s">
        <v>77</v>
      </c>
    </row>
    <row r="12" spans="1:10" ht="24.75" customHeight="1">
      <c r="B12" s="461"/>
      <c r="C12" s="462" t="s">
        <v>1162</v>
      </c>
      <c r="D12" s="463"/>
      <c r="E12" s="464">
        <v>600</v>
      </c>
      <c r="F12" s="505"/>
      <c r="G12" s="172" t="s">
        <v>79</v>
      </c>
      <c r="H12" s="45">
        <f t="shared" ref="H12:H13" si="0">E12*F12</f>
        <v>0</v>
      </c>
      <c r="I12" s="465" t="s">
        <v>77</v>
      </c>
    </row>
    <row r="13" spans="1:10" ht="24.75" customHeight="1" thickBot="1">
      <c r="B13" s="461"/>
      <c r="C13" s="466" t="s">
        <v>1163</v>
      </c>
      <c r="D13" s="467"/>
      <c r="E13" s="468">
        <v>1400</v>
      </c>
      <c r="F13" s="506"/>
      <c r="G13" s="469" t="s">
        <v>79</v>
      </c>
      <c r="H13" s="46">
        <f t="shared" si="0"/>
        <v>0</v>
      </c>
      <c r="I13" s="470" t="s">
        <v>77</v>
      </c>
    </row>
    <row r="14" spans="1:10" ht="24.75" customHeight="1" thickTop="1">
      <c r="B14" s="461"/>
      <c r="C14" s="742" t="s">
        <v>78</v>
      </c>
      <c r="D14" s="743"/>
      <c r="E14" s="743"/>
      <c r="F14" s="743"/>
      <c r="G14" s="744"/>
      <c r="H14" s="47">
        <f>SUM(H11:H13)</f>
        <v>0</v>
      </c>
      <c r="I14" s="471" t="s">
        <v>77</v>
      </c>
    </row>
    <row r="15" spans="1:10" ht="36.75" customHeight="1">
      <c r="B15" s="461"/>
      <c r="C15" s="751" t="s">
        <v>1164</v>
      </c>
      <c r="D15" s="751"/>
      <c r="E15" s="751"/>
      <c r="F15" s="751"/>
      <c r="G15" s="751"/>
      <c r="H15" s="751"/>
      <c r="I15" s="751"/>
    </row>
    <row r="16" spans="1:10" ht="25.5" customHeight="1">
      <c r="A16" s="111"/>
      <c r="C16" s="750" t="s">
        <v>1170</v>
      </c>
      <c r="D16" s="750"/>
      <c r="E16" s="750"/>
      <c r="F16" s="750"/>
      <c r="G16" s="750"/>
      <c r="H16" s="750"/>
      <c r="I16" s="750"/>
    </row>
    <row r="17" spans="1:11" ht="6" customHeight="1">
      <c r="A17" s="111"/>
      <c r="C17" s="472"/>
      <c r="D17" s="473"/>
      <c r="E17" s="473"/>
      <c r="F17" s="473"/>
      <c r="G17" s="473"/>
      <c r="H17" s="473"/>
    </row>
    <row r="18" spans="1:11" ht="6" customHeight="1">
      <c r="A18" s="111"/>
      <c r="C18" s="474"/>
      <c r="D18" s="473"/>
      <c r="E18" s="473"/>
      <c r="F18" s="473"/>
      <c r="G18" s="473"/>
      <c r="H18" s="473"/>
    </row>
    <row r="19" spans="1:11" ht="18.600000000000001" customHeight="1">
      <c r="B19" s="475" t="s">
        <v>1165</v>
      </c>
    </row>
    <row r="20" spans="1:11" ht="18.600000000000001" customHeight="1">
      <c r="B20" s="476" t="s">
        <v>84</v>
      </c>
      <c r="C20" s="475"/>
      <c r="D20" s="477"/>
      <c r="E20" s="477"/>
      <c r="F20" s="477"/>
      <c r="G20" s="477"/>
      <c r="H20" s="477"/>
      <c r="I20" s="477"/>
      <c r="J20" s="477"/>
      <c r="K20" s="477"/>
    </row>
    <row r="21" spans="1:11" ht="18.600000000000001" customHeight="1">
      <c r="B21" s="478" t="s">
        <v>1121</v>
      </c>
      <c r="C21" s="478"/>
    </row>
    <row r="22" spans="1:11" ht="18.600000000000001" customHeight="1">
      <c r="B22" s="478" t="s">
        <v>1166</v>
      </c>
      <c r="C22" s="478"/>
    </row>
    <row r="23" spans="1:11" ht="18.600000000000001" customHeight="1">
      <c r="C23" s="479"/>
      <c r="E23" s="480"/>
    </row>
    <row r="24" spans="1:11" ht="18.600000000000001" customHeight="1">
      <c r="B24" s="481"/>
      <c r="C24" s="482" t="s">
        <v>1167</v>
      </c>
    </row>
    <row r="25" spans="1:11" ht="18.600000000000001" customHeight="1">
      <c r="C25" s="8" t="s">
        <v>1082</v>
      </c>
    </row>
    <row r="26" spans="1:11" ht="12.75" customHeight="1">
      <c r="A26" s="461"/>
      <c r="B26" s="461"/>
      <c r="C26" s="483"/>
      <c r="D26" s="484"/>
      <c r="E26" s="484"/>
      <c r="F26" s="484"/>
      <c r="G26" s="484"/>
      <c r="H26" s="484"/>
      <c r="I26" s="485"/>
      <c r="J26" s="461"/>
    </row>
    <row r="27" spans="1:11" ht="18.600000000000001" customHeight="1">
      <c r="A27" s="461"/>
      <c r="B27" s="461"/>
      <c r="C27" s="486"/>
      <c r="D27" s="487" t="s">
        <v>1168</v>
      </c>
      <c r="E27" s="487"/>
      <c r="F27" s="487"/>
      <c r="G27" s="487"/>
      <c r="H27" s="487"/>
      <c r="I27" s="488"/>
      <c r="J27" s="461"/>
    </row>
    <row r="28" spans="1:11" ht="18.600000000000001" customHeight="1">
      <c r="A28" s="461"/>
      <c r="B28" s="461"/>
      <c r="C28" s="486"/>
      <c r="D28" s="749" t="s">
        <v>1169</v>
      </c>
      <c r="E28" s="749"/>
      <c r="F28" s="749"/>
      <c r="G28" s="749"/>
      <c r="H28" s="749"/>
      <c r="I28" s="489"/>
      <c r="J28" s="461"/>
    </row>
    <row r="29" spans="1:11" ht="18.600000000000001" customHeight="1">
      <c r="A29" s="461"/>
      <c r="B29" s="461"/>
      <c r="C29" s="486"/>
      <c r="D29" s="749" t="s">
        <v>1182</v>
      </c>
      <c r="E29" s="749"/>
      <c r="F29" s="749"/>
      <c r="G29" s="749"/>
      <c r="H29" s="749"/>
      <c r="I29" s="489"/>
      <c r="J29" s="461"/>
    </row>
    <row r="30" spans="1:11" ht="12.75" customHeight="1">
      <c r="A30" s="461"/>
      <c r="B30" s="461"/>
      <c r="C30" s="490"/>
      <c r="D30" s="491"/>
      <c r="E30" s="491"/>
      <c r="F30" s="491"/>
      <c r="G30" s="491"/>
      <c r="H30" s="492"/>
      <c r="I30" s="493"/>
      <c r="J30" s="461"/>
    </row>
    <row r="31" spans="1:11" ht="29.25" customHeight="1">
      <c r="A31" s="461"/>
      <c r="B31" s="461"/>
      <c r="C31" s="461"/>
      <c r="D31" s="461"/>
      <c r="E31" s="461"/>
      <c r="F31" s="461"/>
      <c r="G31" s="461"/>
      <c r="H31" s="461"/>
      <c r="I31" s="461"/>
      <c r="J31" s="461"/>
    </row>
    <row r="32" spans="1:11" ht="25.5" customHeight="1">
      <c r="B32" s="494" t="s">
        <v>97</v>
      </c>
      <c r="C32" s="495"/>
      <c r="D32" s="496"/>
      <c r="E32" s="496"/>
      <c r="F32" s="496"/>
      <c r="G32" s="496"/>
      <c r="H32" s="496"/>
      <c r="I32" s="496"/>
      <c r="J32" s="496"/>
    </row>
    <row r="33" spans="2:10" ht="12" customHeight="1">
      <c r="B33" s="497"/>
      <c r="C33" s="498"/>
      <c r="D33" s="484"/>
      <c r="E33" s="484"/>
      <c r="F33" s="484"/>
      <c r="G33" s="484"/>
      <c r="H33" s="484"/>
      <c r="I33" s="484"/>
      <c r="J33" s="485"/>
    </row>
    <row r="34" spans="2:10" ht="30" customHeight="1">
      <c r="B34" s="499"/>
      <c r="C34" s="500" t="s">
        <v>85</v>
      </c>
      <c r="D34" s="112"/>
      <c r="E34" s="173"/>
      <c r="F34" s="173"/>
      <c r="G34" s="173"/>
      <c r="H34" s="173"/>
      <c r="I34" s="459"/>
      <c r="J34" s="489"/>
    </row>
    <row r="35" spans="2:10" ht="30" customHeight="1">
      <c r="B35" s="499"/>
      <c r="C35" s="15" t="s">
        <v>99</v>
      </c>
      <c r="D35" s="745"/>
      <c r="E35" s="745"/>
      <c r="F35" s="745"/>
      <c r="G35" s="745"/>
      <c r="H35" s="745"/>
      <c r="I35" s="502"/>
      <c r="J35" s="489"/>
    </row>
    <row r="36" spans="2:10" ht="30" customHeight="1">
      <c r="B36" s="499"/>
      <c r="C36" s="501"/>
      <c r="D36" s="746"/>
      <c r="E36" s="746"/>
      <c r="F36" s="746"/>
      <c r="G36" s="746"/>
      <c r="H36" s="746"/>
      <c r="I36" s="502"/>
      <c r="J36" s="489"/>
    </row>
    <row r="37" spans="2:10" ht="30" customHeight="1">
      <c r="B37" s="499"/>
      <c r="C37" s="15" t="s">
        <v>100</v>
      </c>
      <c r="D37" s="739">
        <f>E8</f>
        <v>0</v>
      </c>
      <c r="E37" s="739"/>
      <c r="F37" s="739"/>
      <c r="G37" s="739"/>
      <c r="H37" s="484" t="s">
        <v>83</v>
      </c>
      <c r="I37" s="461"/>
      <c r="J37" s="489"/>
    </row>
    <row r="38" spans="2:10" ht="12" customHeight="1">
      <c r="B38" s="503"/>
      <c r="C38" s="496"/>
      <c r="D38" s="496"/>
      <c r="E38" s="496"/>
      <c r="F38" s="496"/>
      <c r="G38" s="496"/>
      <c r="H38" s="496"/>
      <c r="I38" s="496"/>
      <c r="J38" s="493"/>
    </row>
  </sheetData>
  <sheetProtection sheet="1" objects="1" scenarios="1" selectLockedCells="1"/>
  <mergeCells count="20">
    <mergeCell ref="D37:G37"/>
    <mergeCell ref="C8:D8"/>
    <mergeCell ref="C9:D9"/>
    <mergeCell ref="E9:I9"/>
    <mergeCell ref="C14:G14"/>
    <mergeCell ref="D35:H35"/>
    <mergeCell ref="D36:H36"/>
    <mergeCell ref="E8:H8"/>
    <mergeCell ref="D28:H28"/>
    <mergeCell ref="C16:I16"/>
    <mergeCell ref="C15:I15"/>
    <mergeCell ref="D29:H29"/>
    <mergeCell ref="B6:D6"/>
    <mergeCell ref="B2:J2"/>
    <mergeCell ref="B1:J1"/>
    <mergeCell ref="E4:J4"/>
    <mergeCell ref="E5:J5"/>
    <mergeCell ref="B4:D4"/>
    <mergeCell ref="B5:D5"/>
    <mergeCell ref="E6:J6"/>
  </mergeCells>
  <phoneticPr fontId="2"/>
  <printOptions horizontalCentered="1"/>
  <pageMargins left="0.78740157480314965" right="0.78740157480314965" top="0.78740157480314965" bottom="0.59055118110236227" header="0.51181102362204722" footer="0.51181102362204722"/>
  <pageSetup paperSize="9" scale="96"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3" tint="0.59999389629810485"/>
  </sheetPr>
  <dimension ref="A1:CV726"/>
  <sheetViews>
    <sheetView showGridLines="0" zoomScaleNormal="100" workbookViewId="0">
      <selection activeCell="C4" sqref="C4"/>
    </sheetView>
  </sheetViews>
  <sheetFormatPr defaultColWidth="8.875" defaultRowHeight="12"/>
  <cols>
    <col min="1" max="1" width="1.375" style="167" customWidth="1"/>
    <col min="2" max="3" width="4.125" style="18" customWidth="1"/>
    <col min="4" max="4" width="4.125" style="21" customWidth="1"/>
    <col min="5" max="5" width="6.125" style="21" hidden="1" customWidth="1"/>
    <col min="6" max="8" width="2.25" style="18" customWidth="1"/>
    <col min="9" max="9" width="1.25" style="18" hidden="1" customWidth="1"/>
    <col min="10" max="10" width="8.5" style="18" hidden="1" customWidth="1"/>
    <col min="11" max="11" width="5" style="18" hidden="1" customWidth="1"/>
    <col min="12" max="13" width="2.25" style="18" customWidth="1"/>
    <col min="14" max="14" width="2.25" style="21" customWidth="1"/>
    <col min="15" max="15" width="2.25" style="22" customWidth="1"/>
    <col min="16" max="16" width="2.25" style="23" hidden="1" customWidth="1"/>
    <col min="17" max="19" width="2.25" style="18" customWidth="1"/>
    <col min="20" max="23" width="2.25" style="21" customWidth="1"/>
    <col min="24" max="25" width="2.25" style="18" customWidth="1"/>
    <col min="26" max="26" width="2.25" style="21" customWidth="1"/>
    <col min="27" max="28" width="2.25" style="18" customWidth="1"/>
    <col min="29" max="29" width="1.625" style="21" customWidth="1"/>
    <col min="30" max="30" width="2.375" style="167" bestFit="1" customWidth="1"/>
    <col min="31" max="32" width="1.875" style="167" hidden="1" customWidth="1"/>
    <col min="33" max="33" width="8.75" style="169" customWidth="1"/>
    <col min="34" max="34" width="8.75" style="169" hidden="1" customWidth="1"/>
    <col min="35" max="35" width="15.375" style="169" hidden="1" customWidth="1"/>
    <col min="36" max="43" width="2.25" style="169" customWidth="1"/>
    <col min="44" max="44" width="3.5" style="169" hidden="1" customWidth="1"/>
    <col min="45" max="47" width="4.75" style="169" hidden="1" customWidth="1"/>
    <col min="48" max="51" width="5.125" style="169" hidden="1" customWidth="1"/>
    <col min="52" max="55" width="4.75" style="169" hidden="1" customWidth="1"/>
    <col min="56" max="56" width="5.25" style="169" customWidth="1"/>
    <col min="57" max="57" width="1.625" style="169" customWidth="1"/>
    <col min="58" max="58" width="5" style="169" customWidth="1"/>
    <col min="59" max="69" width="2.25" style="169" customWidth="1"/>
    <col min="70" max="70" width="1.625" style="169" customWidth="1"/>
    <col min="71" max="71" width="5.25" style="169" customWidth="1"/>
    <col min="72" max="76" width="2.25" style="169" customWidth="1"/>
    <col min="77" max="77" width="4" style="169" customWidth="1"/>
    <col min="78" max="78" width="1.5" style="169" customWidth="1"/>
    <col min="79" max="80" width="4" style="169" customWidth="1"/>
    <col min="81" max="81" width="75.375" style="21" customWidth="1"/>
    <col min="82" max="82" width="22" style="21" customWidth="1"/>
    <col min="83" max="83" width="4.875" style="21" customWidth="1"/>
    <col min="84" max="84" width="5.5" style="21" bestFit="1" customWidth="1"/>
    <col min="85" max="85" width="1.875" style="21" customWidth="1"/>
    <col min="86" max="86" width="9.125" style="21" bestFit="1" customWidth="1"/>
    <col min="87" max="87" width="4.875" style="21" customWidth="1"/>
    <col min="88" max="88" width="1.875" style="21" customWidth="1"/>
    <col min="89" max="89" width="7" style="21" bestFit="1" customWidth="1"/>
    <col min="90" max="90" width="1.875" style="21" customWidth="1"/>
    <col min="91" max="91" width="5.25" style="21" bestFit="1" customWidth="1"/>
    <col min="92" max="92" width="8.75" style="21" bestFit="1" customWidth="1"/>
    <col min="93" max="93" width="5.25" style="21" bestFit="1" customWidth="1"/>
    <col min="94" max="94" width="10" style="21" customWidth="1"/>
    <col min="95" max="95" width="9" style="21" bestFit="1" customWidth="1"/>
    <col min="96" max="96" width="13.625" style="21" customWidth="1"/>
    <col min="97" max="97" width="4.875" style="21" customWidth="1"/>
    <col min="98" max="98" width="8.875" style="21"/>
    <col min="99" max="99" width="3.5" style="21" customWidth="1"/>
    <col min="100" max="100" width="5" style="21" customWidth="1"/>
    <col min="101" max="16384" width="8.875" style="21"/>
  </cols>
  <sheetData>
    <row r="1" spans="1:100" ht="18.75">
      <c r="B1" s="89" t="s">
        <v>1061</v>
      </c>
      <c r="AD1" s="168" t="s">
        <v>1091</v>
      </c>
      <c r="BF1" s="168" t="s">
        <v>1092</v>
      </c>
      <c r="BS1" s="168" t="s">
        <v>1093</v>
      </c>
      <c r="BT1" s="168"/>
      <c r="CA1" s="168" t="s">
        <v>1287</v>
      </c>
    </row>
    <row r="2" spans="1:100" s="16" customFormat="1" ht="12" customHeight="1">
      <c r="A2" s="88"/>
      <c r="B2" s="764" t="s">
        <v>103</v>
      </c>
      <c r="C2" s="766" t="s">
        <v>1058</v>
      </c>
      <c r="D2" s="762" t="s">
        <v>101</v>
      </c>
      <c r="E2" s="768"/>
      <c r="F2" s="764" t="s">
        <v>104</v>
      </c>
      <c r="G2" s="764" t="s">
        <v>102</v>
      </c>
      <c r="H2" s="764" t="s">
        <v>105</v>
      </c>
      <c r="I2" s="317"/>
      <c r="J2" s="317" t="s">
        <v>1156</v>
      </c>
      <c r="K2" s="317" t="s">
        <v>1157</v>
      </c>
      <c r="L2" s="766" t="s">
        <v>1052</v>
      </c>
      <c r="M2" s="766" t="s">
        <v>1051</v>
      </c>
      <c r="N2" s="772" t="s">
        <v>106</v>
      </c>
      <c r="O2" s="774" t="s">
        <v>107</v>
      </c>
      <c r="P2" s="768"/>
      <c r="Q2" s="770" t="s">
        <v>1059</v>
      </c>
      <c r="R2" s="762" t="s">
        <v>108</v>
      </c>
      <c r="S2" s="770" t="s">
        <v>1056</v>
      </c>
      <c r="T2" s="758" t="s">
        <v>1060</v>
      </c>
      <c r="U2" s="760" t="s">
        <v>239</v>
      </c>
      <c r="V2" s="762" t="s">
        <v>109</v>
      </c>
      <c r="W2" s="770" t="s">
        <v>1056</v>
      </c>
      <c r="X2" s="758" t="s">
        <v>1060</v>
      </c>
      <c r="Y2" s="760" t="s">
        <v>239</v>
      </c>
      <c r="Z2" s="762" t="s">
        <v>110</v>
      </c>
      <c r="AA2" s="770" t="s">
        <v>1056</v>
      </c>
      <c r="AB2" s="758" t="s">
        <v>1060</v>
      </c>
      <c r="AC2" s="87"/>
      <c r="AD2" s="755" t="s">
        <v>73</v>
      </c>
      <c r="AE2" s="756" t="s">
        <v>6</v>
      </c>
      <c r="AF2" s="754" t="s">
        <v>64</v>
      </c>
      <c r="AG2" s="754" t="s">
        <v>1001</v>
      </c>
      <c r="AH2" s="754" t="s">
        <v>947</v>
      </c>
      <c r="AI2" s="754" t="s">
        <v>948</v>
      </c>
      <c r="AJ2" s="754" t="s">
        <v>95</v>
      </c>
      <c r="AK2" s="754"/>
      <c r="AL2" s="754"/>
      <c r="AM2" s="754"/>
      <c r="AN2" s="754" t="s">
        <v>96</v>
      </c>
      <c r="AO2" s="754"/>
      <c r="AP2" s="754"/>
      <c r="AQ2" s="754"/>
      <c r="AR2" s="579" t="s">
        <v>50</v>
      </c>
      <c r="AS2" s="756" t="s">
        <v>47</v>
      </c>
      <c r="AT2" s="757" t="s">
        <v>68</v>
      </c>
      <c r="AU2" s="579" t="s">
        <v>47</v>
      </c>
      <c r="AV2" s="756" t="s">
        <v>89</v>
      </c>
      <c r="AW2" s="756"/>
      <c r="AX2" s="756"/>
      <c r="AY2" s="756"/>
      <c r="AZ2" s="756" t="s">
        <v>93</v>
      </c>
      <c r="BA2" s="756"/>
      <c r="BB2" s="756" t="s">
        <v>94</v>
      </c>
      <c r="BC2" s="756"/>
      <c r="BD2" s="752" t="s">
        <v>1063</v>
      </c>
      <c r="BE2" s="170"/>
      <c r="BF2" s="780" t="s">
        <v>1070</v>
      </c>
      <c r="BG2" s="780" t="s">
        <v>1071</v>
      </c>
      <c r="BH2" s="780" t="s">
        <v>1081</v>
      </c>
      <c r="BI2" s="780" t="s">
        <v>1072</v>
      </c>
      <c r="BJ2" s="780" t="s">
        <v>1073</v>
      </c>
      <c r="BK2" s="780" t="s">
        <v>1074</v>
      </c>
      <c r="BL2" s="780" t="s">
        <v>1075</v>
      </c>
      <c r="BM2" s="780" t="s">
        <v>1076</v>
      </c>
      <c r="BN2" s="780" t="s">
        <v>1077</v>
      </c>
      <c r="BO2" s="780" t="s">
        <v>1078</v>
      </c>
      <c r="BP2" s="780" t="s">
        <v>1079</v>
      </c>
      <c r="BQ2" s="780" t="s">
        <v>1076</v>
      </c>
      <c r="BR2" s="170"/>
      <c r="BS2" s="781" t="s">
        <v>1064</v>
      </c>
      <c r="BT2" s="779" t="s">
        <v>1018</v>
      </c>
      <c r="BU2" s="779" t="s">
        <v>1065</v>
      </c>
      <c r="BV2" s="779" t="s">
        <v>1066</v>
      </c>
      <c r="BW2" s="778" t="s">
        <v>1067</v>
      </c>
      <c r="BX2" s="778" t="s">
        <v>1068</v>
      </c>
      <c r="BY2" s="776" t="s">
        <v>1069</v>
      </c>
      <c r="BZ2" s="581"/>
      <c r="CA2" s="583" t="s">
        <v>1284</v>
      </c>
      <c r="CB2" s="583" t="s">
        <v>1285</v>
      </c>
      <c r="CC2" s="88"/>
    </row>
    <row r="3" spans="1:100" s="17" customFormat="1" ht="12" customHeight="1">
      <c r="A3" s="170"/>
      <c r="B3" s="765"/>
      <c r="C3" s="767"/>
      <c r="D3" s="763"/>
      <c r="E3" s="769"/>
      <c r="F3" s="765"/>
      <c r="G3" s="765"/>
      <c r="H3" s="765"/>
      <c r="I3" s="318"/>
      <c r="J3" s="318" t="s">
        <v>1155</v>
      </c>
      <c r="K3" s="318"/>
      <c r="L3" s="767"/>
      <c r="M3" s="767"/>
      <c r="N3" s="773"/>
      <c r="O3" s="775"/>
      <c r="P3" s="769"/>
      <c r="Q3" s="771"/>
      <c r="R3" s="763"/>
      <c r="S3" s="771"/>
      <c r="T3" s="759"/>
      <c r="U3" s="761"/>
      <c r="V3" s="763"/>
      <c r="W3" s="771"/>
      <c r="X3" s="759"/>
      <c r="Y3" s="761"/>
      <c r="Z3" s="763"/>
      <c r="AA3" s="771"/>
      <c r="AB3" s="759"/>
      <c r="AC3" s="87"/>
      <c r="AD3" s="755"/>
      <c r="AE3" s="756"/>
      <c r="AF3" s="754"/>
      <c r="AG3" s="754"/>
      <c r="AH3" s="754"/>
      <c r="AI3" s="754"/>
      <c r="AJ3" s="578" t="s">
        <v>69</v>
      </c>
      <c r="AK3" s="578" t="s">
        <v>70</v>
      </c>
      <c r="AL3" s="578" t="s">
        <v>71</v>
      </c>
      <c r="AM3" s="578" t="s">
        <v>72</v>
      </c>
      <c r="AN3" s="578" t="s">
        <v>69</v>
      </c>
      <c r="AO3" s="578" t="s">
        <v>70</v>
      </c>
      <c r="AP3" s="578" t="s">
        <v>71</v>
      </c>
      <c r="AQ3" s="578" t="s">
        <v>72</v>
      </c>
      <c r="AR3" s="579" t="s">
        <v>49</v>
      </c>
      <c r="AS3" s="756"/>
      <c r="AT3" s="757"/>
      <c r="AU3" s="579" t="s">
        <v>50</v>
      </c>
      <c r="AV3" s="579" t="s">
        <v>86</v>
      </c>
      <c r="AW3" s="579" t="s">
        <v>87</v>
      </c>
      <c r="AX3" s="579" t="s">
        <v>88</v>
      </c>
      <c r="AY3" s="579" t="s">
        <v>90</v>
      </c>
      <c r="AZ3" s="579" t="s">
        <v>91</v>
      </c>
      <c r="BA3" s="579" t="s">
        <v>92</v>
      </c>
      <c r="BB3" s="579" t="s">
        <v>91</v>
      </c>
      <c r="BC3" s="579" t="s">
        <v>92</v>
      </c>
      <c r="BD3" s="753"/>
      <c r="BE3" s="171"/>
      <c r="BF3" s="780"/>
      <c r="BG3" s="780"/>
      <c r="BH3" s="780"/>
      <c r="BI3" s="780"/>
      <c r="BJ3" s="780"/>
      <c r="BK3" s="780"/>
      <c r="BL3" s="780"/>
      <c r="BM3" s="780"/>
      <c r="BN3" s="780"/>
      <c r="BO3" s="780"/>
      <c r="BP3" s="780"/>
      <c r="BQ3" s="780"/>
      <c r="BR3" s="171"/>
      <c r="BS3" s="781"/>
      <c r="BT3" s="779"/>
      <c r="BU3" s="779"/>
      <c r="BV3" s="779"/>
      <c r="BW3" s="778"/>
      <c r="BX3" s="778"/>
      <c r="BY3" s="777"/>
      <c r="BZ3" s="582"/>
      <c r="CA3" s="584" t="s">
        <v>1286</v>
      </c>
      <c r="CB3" s="584" t="s">
        <v>1286</v>
      </c>
      <c r="CC3" s="86"/>
      <c r="CD3" s="79" t="s">
        <v>113</v>
      </c>
      <c r="CE3" s="79" t="s">
        <v>946</v>
      </c>
      <c r="CF3" s="79" t="s">
        <v>114</v>
      </c>
      <c r="CG3" s="70"/>
      <c r="CH3" s="77" t="s">
        <v>115</v>
      </c>
      <c r="CI3" s="77" t="s">
        <v>112</v>
      </c>
      <c r="CJ3" s="71"/>
      <c r="CK3" s="71" t="s">
        <v>67</v>
      </c>
      <c r="CL3" s="71"/>
      <c r="CM3" s="71" t="s">
        <v>106</v>
      </c>
      <c r="CN3" s="68"/>
      <c r="CO3" s="69" t="s">
        <v>1017</v>
      </c>
      <c r="CP3" s="69" t="s">
        <v>977</v>
      </c>
      <c r="CQ3" s="69" t="s">
        <v>6</v>
      </c>
      <c r="CR3" s="69" t="s">
        <v>1123</v>
      </c>
      <c r="CS3" s="69" t="s">
        <v>1124</v>
      </c>
      <c r="CT3" s="68"/>
      <c r="CU3" s="75" t="s">
        <v>116</v>
      </c>
      <c r="CV3" s="75" t="s">
        <v>112</v>
      </c>
    </row>
    <row r="4" spans="1:100" s="17" customFormat="1" ht="13.5">
      <c r="A4" s="170"/>
      <c r="B4" s="72">
        <v>1</v>
      </c>
      <c r="C4" s="508" t="str">
        <f>IF(G4="","",VLOOKUP(D4,$CR$4:$CS$1001,2,0))</f>
        <v/>
      </c>
      <c r="D4" s="508" t="str">
        <f>IF($G4="","",①申込書!$B$5)</f>
        <v/>
      </c>
      <c r="E4" s="509"/>
      <c r="F4" s="508"/>
      <c r="G4" s="508" t="str">
        <f>IFERROR(VLOOKUP($B4,①申込書!$A$11:$AV$70,37,0),"")</f>
        <v/>
      </c>
      <c r="H4" s="508" t="str">
        <f>IFERROR(VLOOKUP($B4,①申込書!$A$11:$AV$70,5,0)&amp;" "&amp;VLOOKUP($B4,①申込書!$A$11:$AV$70,6,0),"")</f>
        <v/>
      </c>
      <c r="I4" s="510"/>
      <c r="J4" s="510"/>
      <c r="K4" s="510"/>
      <c r="L4" s="508" t="str">
        <f>IF(COUNTIF($R4:$AB4,"*男*")&lt;&gt;0,"男",IF(COUNTIF($R4:$AB4,"*女*")&lt;&gt;0,"女",""))</f>
        <v/>
      </c>
      <c r="M4" s="511" t="str">
        <f>IF(L4="男",1,IF(L4="女",2,""))</f>
        <v/>
      </c>
      <c r="N4" s="508" t="str">
        <f>IFERROR(VLOOKUP($B4,①申込書!$A$11:$AV$70,7,0),"")</f>
        <v/>
      </c>
      <c r="O4" s="508" t="str">
        <f>IFERROR(VLOOKUP($B4,①申込書!$A$11:$AV$70,13,0),"")</f>
        <v/>
      </c>
      <c r="P4" s="512"/>
      <c r="Q4" s="513" t="str">
        <f>IF($G4="","",①申込書!$D$7)</f>
        <v/>
      </c>
      <c r="R4" s="508" t="str">
        <f>IFERROR(VLOOKUP($B4,①申込書!$A$11:$AV$70,38,0),"")</f>
        <v/>
      </c>
      <c r="S4" s="513" t="str">
        <f>IF(R4="","",VLOOKUP(R4,全集約!$CD$4:$CE$44,2,0))</f>
        <v/>
      </c>
      <c r="T4" s="511" t="str">
        <f>IFERROR(VLOOKUP($B4,①申込書!$A$11:$AV$70,24,0),"")</f>
        <v/>
      </c>
      <c r="U4" s="514" t="str">
        <f>IFERROR(VLOOKUP($B4,①申込書!$A$11:$AV$70,25,0),"")</f>
        <v/>
      </c>
      <c r="V4" s="508" t="str">
        <f>IFERROR(VLOOKUP($B4,①申込書!$A$11:$AV$70,39,0),"")</f>
        <v/>
      </c>
      <c r="W4" s="513" t="str">
        <f>IF(V4="","",VLOOKUP(V4,全集約!$CD$4:$CE$44,2,0))</f>
        <v/>
      </c>
      <c r="X4" s="511" t="str">
        <f>IFERROR(VLOOKUP($B4,①申込書!$A$11:$AV$70,34,0),"")</f>
        <v/>
      </c>
      <c r="Y4" s="514" t="str">
        <f>IFERROR(VLOOKUP($B4,①申込書!$A$11:$AV$70,35,0),"")</f>
        <v/>
      </c>
      <c r="Z4" s="508" t="str">
        <f>IFERROR(VLOOKUP($B4,①申込書!$A$11:$AV$70,40,0),"")</f>
        <v/>
      </c>
      <c r="AA4" s="513" t="str">
        <f>IF(Z4="","",VLOOKUP(Z4,全集約!$CD$4:$CE$44,2,0))</f>
        <v/>
      </c>
      <c r="AB4" s="515" t="str">
        <f>IF($AA4=8,①申込書!$X$57,IF($AA4=19,①申込書!$X$58,""))</f>
        <v/>
      </c>
      <c r="AC4" s="19"/>
      <c r="AD4" s="516" t="e">
        <f>VLOOKUP(AE4,①申込書!$N$81:$O$101,2,0)</f>
        <v>#N/A</v>
      </c>
      <c r="AE4" s="517">
        <f>①申込書!$D$7</f>
        <v>0</v>
      </c>
      <c r="AF4" s="517">
        <f>①申込書!$E$7</f>
        <v>0</v>
      </c>
      <c r="AG4" s="518">
        <f>①申込書!$B$5</f>
        <v>0</v>
      </c>
      <c r="AH4" s="518">
        <f>①申込書!$F$5</f>
        <v>0</v>
      </c>
      <c r="AI4" s="518">
        <f>①申込書!$I$5</f>
        <v>0</v>
      </c>
      <c r="AJ4" s="519">
        <f>①申込書!$D$57</f>
        <v>0</v>
      </c>
      <c r="AK4" s="519">
        <f>①申込書!$E$57</f>
        <v>0</v>
      </c>
      <c r="AL4" s="518">
        <f>①申込書!$F$57</f>
        <v>0</v>
      </c>
      <c r="AM4" s="519">
        <f>①申込書!$G$57</f>
        <v>0</v>
      </c>
      <c r="AN4" s="519">
        <f>①申込書!$D$58</f>
        <v>0</v>
      </c>
      <c r="AO4" s="519">
        <f>①申込書!$E$58</f>
        <v>0</v>
      </c>
      <c r="AP4" s="518">
        <f>①申込書!$F$58</f>
        <v>0</v>
      </c>
      <c r="AQ4" s="519">
        <f>①申込書!$G$58</f>
        <v>0</v>
      </c>
      <c r="AR4" s="520">
        <f>SUM(AJ4:AL4,AN4:AP4)</f>
        <v>0</v>
      </c>
      <c r="AS4" s="520">
        <f>AU4-AT4</f>
        <v>0</v>
      </c>
      <c r="AT4" s="520">
        <f>①申込書!$F$56*AR4</f>
        <v>0</v>
      </c>
      <c r="AU4" s="520">
        <f>①申込書!$H$59</f>
        <v>0</v>
      </c>
      <c r="AV4" s="521">
        <f>③プロ等申込!F11</f>
        <v>0</v>
      </c>
      <c r="AW4" s="521">
        <f>③プロ等申込!F12</f>
        <v>0</v>
      </c>
      <c r="AX4" s="521">
        <f>③プロ等申込!F13</f>
        <v>0</v>
      </c>
      <c r="AY4" s="522">
        <f>③プロ等申込!H14</f>
        <v>0</v>
      </c>
      <c r="AZ4" s="521"/>
      <c r="BA4" s="521"/>
      <c r="BB4" s="521"/>
      <c r="BC4" s="521"/>
      <c r="BD4" s="516">
        <f>①申込書!I7</f>
        <v>0</v>
      </c>
      <c r="BE4" s="167"/>
      <c r="BF4" s="517" t="str">
        <f>IF(②四種!$B$15="","無",②四種!$B$15)</f>
        <v>無</v>
      </c>
      <c r="BG4" s="517" t="str">
        <f>IF($BF4="無","",②四種!$D$15)</f>
        <v/>
      </c>
      <c r="BH4" s="517" t="str">
        <f>IF($BF4="無","",②四種!$G$15)</f>
        <v/>
      </c>
      <c r="BI4" s="517" t="str">
        <f>IF($BF4="無","",②四種!$H$15)</f>
        <v/>
      </c>
      <c r="BJ4" s="517" t="str">
        <f>IF($BF4="無","",②四種!$L$15)</f>
        <v/>
      </c>
      <c r="BK4" s="523" t="str">
        <f>IF($BF4="無","",②四種!$K$17)</f>
        <v/>
      </c>
      <c r="BL4" s="524" t="str">
        <f>IF($BF4="無","",②四種!$C$17)</f>
        <v/>
      </c>
      <c r="BM4" s="525" t="str">
        <f>IF($BF4="無","",②四種!$D$17)</f>
        <v/>
      </c>
      <c r="BN4" s="525" t="str">
        <f>IF($BF4="無","",②四種!$E$17)</f>
        <v/>
      </c>
      <c r="BO4" s="525" t="str">
        <f>IF($BF4="無","",②四種!$G$17)</f>
        <v/>
      </c>
      <c r="BP4" s="524" t="str">
        <f>IF($BF4="無","",②四種!$I$17)</f>
        <v/>
      </c>
      <c r="BQ4" s="523"/>
      <c r="BR4" s="167"/>
      <c r="BS4" s="526" t="str">
        <f>IF(①申込書!C62="","無",①申込書!C62)</f>
        <v>無</v>
      </c>
      <c r="BT4" s="526" t="str">
        <f>IF($BS4="無","",①申込書!$B$5)</f>
        <v/>
      </c>
      <c r="BU4" s="527" t="str">
        <f>IF($BS4="無","",①申込書!D62)</f>
        <v/>
      </c>
      <c r="BV4" s="527" t="str">
        <f>IF($BS4="無","",①申込書!E62)</f>
        <v/>
      </c>
      <c r="BW4" s="526" t="str">
        <f>IF($BS4="無","",①申込書!F62)</f>
        <v/>
      </c>
      <c r="BX4" s="526" t="str">
        <f>IF($BS4="無","",①申込書!G62)</f>
        <v/>
      </c>
      <c r="BY4" s="526" t="str">
        <f>IF($BS4="無","",①申込書!H62)</f>
        <v/>
      </c>
      <c r="BZ4" s="580"/>
      <c r="CA4" s="526" t="str">
        <f>①申込書!X57</f>
        <v/>
      </c>
      <c r="CB4" s="526" t="str">
        <f>①申込書!X58</f>
        <v/>
      </c>
      <c r="CC4" s="86"/>
      <c r="CD4" s="76"/>
      <c r="CE4" s="76"/>
      <c r="CF4" s="76"/>
      <c r="CH4" s="84"/>
      <c r="CI4" s="84"/>
      <c r="CK4" s="76"/>
      <c r="CM4" s="76"/>
      <c r="CO4" s="65"/>
      <c r="CP4" s="65"/>
      <c r="CQ4" s="65"/>
      <c r="CR4" s="65"/>
      <c r="CS4" s="65"/>
      <c r="CU4" s="76"/>
      <c r="CV4" s="76"/>
    </row>
    <row r="5" spans="1:100" s="17" customFormat="1" ht="13.5">
      <c r="A5" s="170"/>
      <c r="B5" s="90">
        <v>2</v>
      </c>
      <c r="C5" s="528" t="str">
        <f t="shared" ref="C5:C44" si="0">IF(G5="","",VLOOKUP(D5,$CR$4:$CS$1001,2,0))</f>
        <v/>
      </c>
      <c r="D5" s="528" t="str">
        <f>IF($G5="","",①申込書!$B$5)</f>
        <v/>
      </c>
      <c r="E5" s="529"/>
      <c r="F5" s="528"/>
      <c r="G5" s="528" t="str">
        <f>IFERROR(VLOOKUP($B5,①申込書!$A$11:$AV$70,37,0),"")</f>
        <v/>
      </c>
      <c r="H5" s="528" t="str">
        <f>IFERROR(VLOOKUP($B5,①申込書!$A$11:$AV$70,5,0)&amp;" "&amp;VLOOKUP($B5,①申込書!$A$11:$AV$70,6,0),"")</f>
        <v/>
      </c>
      <c r="I5" s="530"/>
      <c r="J5" s="530"/>
      <c r="K5" s="530"/>
      <c r="L5" s="528" t="str">
        <f t="shared" ref="L5:L44" si="1">IF(COUNTIF($R5:$AB5,"*男*")&lt;&gt;0,"男",IF(COUNTIF($R5:$AB5,"*女*")&lt;&gt;0,"女",""))</f>
        <v/>
      </c>
      <c r="M5" s="531" t="str">
        <f t="shared" ref="M5:M44" si="2">IF(L5="男",1,IF(L5="女",2,""))</f>
        <v/>
      </c>
      <c r="N5" s="528" t="str">
        <f>IFERROR(VLOOKUP($B5,①申込書!$A$11:$AV$70,7,0),"")</f>
        <v/>
      </c>
      <c r="O5" s="528" t="str">
        <f>IFERROR(VLOOKUP($B5,①申込書!$A$11:$AV$70,13,0),"")</f>
        <v/>
      </c>
      <c r="P5" s="532"/>
      <c r="Q5" s="533" t="str">
        <f>IF($G5="","",①申込書!$D$7)</f>
        <v/>
      </c>
      <c r="R5" s="528" t="str">
        <f>IFERROR(VLOOKUP($B5,①申込書!$A$11:$AV$70,38,0),"")</f>
        <v/>
      </c>
      <c r="S5" s="533" t="str">
        <f>IF(R5="","",VLOOKUP(R5,全集約!$CD$4:$CE$44,2,0))</f>
        <v/>
      </c>
      <c r="T5" s="531" t="str">
        <f>IFERROR(VLOOKUP($B5,①申込書!$A$11:$AV$70,24,0),"")</f>
        <v/>
      </c>
      <c r="U5" s="534" t="str">
        <f>IFERROR(VLOOKUP($B5,①申込書!$A$11:$AV$70,25,0),"")</f>
        <v/>
      </c>
      <c r="V5" s="528" t="str">
        <f>IFERROR(VLOOKUP($B5,①申込書!$A$11:$AV$70,39,0),"")</f>
        <v/>
      </c>
      <c r="W5" s="533" t="str">
        <f>IF(V5="","",VLOOKUP(V5,全集約!$CD$4:$CE$44,2,0))</f>
        <v/>
      </c>
      <c r="X5" s="531" t="str">
        <f>IFERROR(VLOOKUP($B5,①申込書!$A$11:$AV$70,34,0),"")</f>
        <v/>
      </c>
      <c r="Y5" s="534" t="str">
        <f>IFERROR(VLOOKUP($B5,①申込書!$A$11:$AV$70,35,0),"")</f>
        <v/>
      </c>
      <c r="Z5" s="528" t="str">
        <f>IFERROR(VLOOKUP($B5,①申込書!$A$11:$AV$70,40,0),"")</f>
        <v/>
      </c>
      <c r="AA5" s="533" t="str">
        <f>IF(Z5="","",VLOOKUP(Z5,全集約!$CD$4:$CE$44,2,0))</f>
        <v/>
      </c>
      <c r="AB5" s="535" t="str">
        <f>IF($AA5=8,①申込書!$X$57,IF($AA5=19,①申込書!$X$58,""))</f>
        <v/>
      </c>
      <c r="AC5" s="19"/>
      <c r="AD5" s="536"/>
      <c r="AE5" s="537"/>
      <c r="AF5" s="537"/>
      <c r="AG5" s="537"/>
      <c r="AH5" s="537"/>
      <c r="AI5" s="537"/>
      <c r="AJ5" s="537"/>
      <c r="AK5" s="537"/>
      <c r="AL5" s="537"/>
      <c r="AM5" s="537"/>
      <c r="AN5" s="537"/>
      <c r="AO5" s="537"/>
      <c r="AP5" s="537"/>
      <c r="AQ5" s="537"/>
      <c r="AR5" s="537"/>
      <c r="AS5" s="537"/>
      <c r="AT5" s="537"/>
      <c r="AU5" s="537"/>
      <c r="AV5" s="537"/>
      <c r="AW5" s="537"/>
      <c r="AX5" s="537"/>
      <c r="AY5" s="537"/>
      <c r="AZ5" s="537"/>
      <c r="BA5" s="537"/>
      <c r="BB5" s="537"/>
      <c r="BC5" s="537"/>
      <c r="BD5" s="538"/>
      <c r="BE5" s="167"/>
      <c r="BF5" s="517" t="str">
        <f>IF(②四種!$B$23="","無",②四種!$B$23)</f>
        <v>無</v>
      </c>
      <c r="BG5" s="517" t="str">
        <f>IF($BF5="無","",②四種!$D$23)</f>
        <v/>
      </c>
      <c r="BH5" s="517" t="str">
        <f>IF($BF5="無","",②四種!$G$23)</f>
        <v/>
      </c>
      <c r="BI5" s="517" t="str">
        <f>IF($BF5="無","",②四種!$H$23)</f>
        <v/>
      </c>
      <c r="BJ5" s="517" t="str">
        <f>IF($BF5="無","",②四種!$L$23)</f>
        <v/>
      </c>
      <c r="BK5" s="523" t="str">
        <f>IF($BF5="無","",②四種!$K$25)</f>
        <v/>
      </c>
      <c r="BL5" s="524" t="str">
        <f>IF($BF5="無","",②四種!$C$25)</f>
        <v/>
      </c>
      <c r="BM5" s="525" t="str">
        <f>IF($BF5="無","",②四種!$D$25)</f>
        <v/>
      </c>
      <c r="BN5" s="525" t="str">
        <f>IF($BF5="無","",②四種!$E$25)</f>
        <v/>
      </c>
      <c r="BO5" s="525" t="str">
        <f>IF($BF5="無","",②四種!$G$25)</f>
        <v/>
      </c>
      <c r="BP5" s="524" t="str">
        <f>IF($BF5="無","",②四種!$I$25)</f>
        <v/>
      </c>
      <c r="BQ5" s="523"/>
      <c r="BR5" s="167"/>
      <c r="BS5" s="526" t="str">
        <f>IF(①申込書!C63="","無",①申込書!C63)</f>
        <v>無</v>
      </c>
      <c r="BT5" s="526" t="str">
        <f>IF($BS5="無","",①申込書!$B$5)</f>
        <v/>
      </c>
      <c r="BU5" s="527" t="str">
        <f>IF($BS5="無","",①申込書!D63)</f>
        <v/>
      </c>
      <c r="BV5" s="527" t="str">
        <f>IF($BS5="無","",①申込書!E63)</f>
        <v/>
      </c>
      <c r="BW5" s="526" t="str">
        <f>IF($BS5="無","",①申込書!F63)</f>
        <v/>
      </c>
      <c r="BX5" s="526" t="str">
        <f>IF($BS5="無","",①申込書!G63)</f>
        <v/>
      </c>
      <c r="BY5" s="526" t="str">
        <f>IF($BS5="無","",①申込書!H63)</f>
        <v/>
      </c>
      <c r="BZ5" s="580"/>
      <c r="CA5" s="580"/>
      <c r="CB5" s="580"/>
      <c r="CC5" s="86"/>
      <c r="CD5" s="80" t="s">
        <v>1026</v>
      </c>
      <c r="CE5" s="80">
        <v>1</v>
      </c>
      <c r="CF5" s="80"/>
      <c r="CH5" s="78" t="s">
        <v>117</v>
      </c>
      <c r="CI5" s="78">
        <v>48</v>
      </c>
      <c r="CK5" s="76" t="s">
        <v>119</v>
      </c>
      <c r="CM5" s="76">
        <v>1</v>
      </c>
      <c r="CO5" s="63">
        <v>1</v>
      </c>
      <c r="CP5" s="63" t="s">
        <v>117</v>
      </c>
      <c r="CQ5" s="63" t="s">
        <v>117</v>
      </c>
      <c r="CR5" s="63" t="s">
        <v>289</v>
      </c>
      <c r="CS5" s="63">
        <v>100</v>
      </c>
      <c r="CU5" s="76" t="s">
        <v>65</v>
      </c>
      <c r="CV5" s="76">
        <v>1</v>
      </c>
    </row>
    <row r="6" spans="1:100" s="17" customFormat="1" ht="13.5">
      <c r="A6" s="170"/>
      <c r="B6" s="73">
        <v>3</v>
      </c>
      <c r="C6" s="528" t="str">
        <f t="shared" si="0"/>
        <v/>
      </c>
      <c r="D6" s="528" t="str">
        <f>IF($G6="","",①申込書!$B$5)</f>
        <v/>
      </c>
      <c r="E6" s="529"/>
      <c r="F6" s="528"/>
      <c r="G6" s="528" t="str">
        <f>IFERROR(VLOOKUP($B6,①申込書!$A$11:$AV$70,37,0),"")</f>
        <v/>
      </c>
      <c r="H6" s="528" t="str">
        <f>IFERROR(VLOOKUP($B6,①申込書!$A$11:$AV$70,5,0)&amp;" "&amp;VLOOKUP($B6,①申込書!$A$11:$AV$70,6,0),"")</f>
        <v/>
      </c>
      <c r="I6" s="530"/>
      <c r="J6" s="530"/>
      <c r="K6" s="530"/>
      <c r="L6" s="528" t="str">
        <f t="shared" si="1"/>
        <v/>
      </c>
      <c r="M6" s="531" t="str">
        <f t="shared" si="2"/>
        <v/>
      </c>
      <c r="N6" s="528" t="str">
        <f>IFERROR(VLOOKUP($B6,①申込書!$A$11:$AV$70,7,0),"")</f>
        <v/>
      </c>
      <c r="O6" s="528" t="str">
        <f>IFERROR(VLOOKUP($B6,①申込書!$A$11:$AV$70,13,0),"")</f>
        <v/>
      </c>
      <c r="P6" s="532"/>
      <c r="Q6" s="533" t="str">
        <f>IF($G6="","",①申込書!$D$7)</f>
        <v/>
      </c>
      <c r="R6" s="528" t="str">
        <f>IFERROR(VLOOKUP($B6,①申込書!$A$11:$AV$70,38,0),"")</f>
        <v/>
      </c>
      <c r="S6" s="533" t="str">
        <f>IF(R6="","",VLOOKUP(R6,全集約!$CD$4:$CE$44,2,0))</f>
        <v/>
      </c>
      <c r="T6" s="531" t="str">
        <f>IFERROR(VLOOKUP($B6,①申込書!$A$11:$AV$70,24,0),"")</f>
        <v/>
      </c>
      <c r="U6" s="534" t="str">
        <f>IFERROR(VLOOKUP($B6,①申込書!$A$11:$AV$70,25,0),"")</f>
        <v/>
      </c>
      <c r="V6" s="528" t="str">
        <f>IFERROR(VLOOKUP($B6,①申込書!$A$11:$AV$70,39,0),"")</f>
        <v/>
      </c>
      <c r="W6" s="533" t="str">
        <f>IF(V6="","",VLOOKUP(V6,全集約!$CD$4:$CE$44,2,0))</f>
        <v/>
      </c>
      <c r="X6" s="531" t="str">
        <f>IFERROR(VLOOKUP($B6,①申込書!$A$11:$AV$70,34,0),"")</f>
        <v/>
      </c>
      <c r="Y6" s="534" t="str">
        <f>IFERROR(VLOOKUP($B6,①申込書!$A$11:$AV$70,35,0),"")</f>
        <v/>
      </c>
      <c r="Z6" s="528" t="str">
        <f>IFERROR(VLOOKUP($B6,①申込書!$A$11:$AV$70,40,0),"")</f>
        <v/>
      </c>
      <c r="AA6" s="533" t="str">
        <f>IF(Z6="","",VLOOKUP(Z6,全集約!$CD$4:$CE$44,2,0))</f>
        <v/>
      </c>
      <c r="AB6" s="535" t="str">
        <f>IF($AA6=8,①申込書!$X$57,IF($AA6=19,①申込書!$X$58,""))</f>
        <v/>
      </c>
      <c r="AC6" s="19"/>
      <c r="AD6" s="539"/>
      <c r="AE6" s="540"/>
      <c r="AF6" s="540"/>
      <c r="AG6" s="540"/>
      <c r="AH6" s="540"/>
      <c r="AI6" s="540"/>
      <c r="AJ6" s="540"/>
      <c r="AK6" s="540"/>
      <c r="AL6" s="540"/>
      <c r="AM6" s="540"/>
      <c r="AN6" s="540"/>
      <c r="AO6" s="540"/>
      <c r="AP6" s="540"/>
      <c r="AQ6" s="540"/>
      <c r="AR6" s="540"/>
      <c r="AS6" s="540"/>
      <c r="AT6" s="540"/>
      <c r="AU6" s="540"/>
      <c r="AV6" s="540"/>
      <c r="AW6" s="540"/>
      <c r="AX6" s="540"/>
      <c r="AY6" s="540"/>
      <c r="AZ6" s="540"/>
      <c r="BA6" s="540"/>
      <c r="BB6" s="540"/>
      <c r="BC6" s="540"/>
      <c r="BD6" s="541"/>
      <c r="BE6" s="167"/>
      <c r="BF6" s="517" t="str">
        <f>IF(②四種!$B$31="","無",②四種!$B$31)</f>
        <v>無</v>
      </c>
      <c r="BG6" s="517" t="str">
        <f>IF($BF6="無","",②四種!$D$31)</f>
        <v/>
      </c>
      <c r="BH6" s="517" t="str">
        <f>IF($BF6="無","",②四種!$G$31)</f>
        <v/>
      </c>
      <c r="BI6" s="517" t="str">
        <f>IF($BF6="無","",②四種!$H$31)</f>
        <v/>
      </c>
      <c r="BJ6" s="517" t="str">
        <f>IF($BF6="無","",②四種!$L$31)</f>
        <v/>
      </c>
      <c r="BK6" s="523" t="str">
        <f>IF($BF6="無","",②四種!$K$33)</f>
        <v/>
      </c>
      <c r="BL6" s="524" t="str">
        <f>IF($BF6="無","",②四種!$C$33)</f>
        <v/>
      </c>
      <c r="BM6" s="525" t="str">
        <f>IF($BF6="無","",②四種!$D$33)</f>
        <v/>
      </c>
      <c r="BN6" s="525" t="str">
        <f>IF($BF6="無","",②四種!$E$33)</f>
        <v/>
      </c>
      <c r="BO6" s="525" t="str">
        <f>IF($BF6="無","",②四種!$G$33)</f>
        <v/>
      </c>
      <c r="BP6" s="524" t="str">
        <f>IF($BF6="無","",②四種!$I$33)</f>
        <v/>
      </c>
      <c r="BQ6" s="523" t="str">
        <f>IF($BF6="無","",②四種!$J$33)</f>
        <v/>
      </c>
      <c r="BR6" s="167"/>
      <c r="BS6" s="526" t="str">
        <f>IF(①申込書!C64="","無",①申込書!C64)</f>
        <v>無</v>
      </c>
      <c r="BT6" s="526" t="str">
        <f>IF($BS6="無","",①申込書!$B$5)</f>
        <v/>
      </c>
      <c r="BU6" s="527" t="str">
        <f>IF($BS6="無","",①申込書!D64)</f>
        <v/>
      </c>
      <c r="BV6" s="527" t="str">
        <f>IF($BS6="無","",①申込書!E64)</f>
        <v/>
      </c>
      <c r="BW6" s="526" t="str">
        <f>IF($BS6="無","",①申込書!F64)</f>
        <v/>
      </c>
      <c r="BX6" s="526" t="str">
        <f>IF($BS6="無","",①申込書!G64)</f>
        <v/>
      </c>
      <c r="BY6" s="526" t="str">
        <f>IF($BS6="無","",①申込書!H64)</f>
        <v/>
      </c>
      <c r="BZ6" s="580"/>
      <c r="CA6" s="580"/>
      <c r="CB6" s="580"/>
      <c r="CC6" s="86"/>
      <c r="CD6" s="81" t="s">
        <v>1027</v>
      </c>
      <c r="CE6" s="81">
        <v>2</v>
      </c>
      <c r="CF6" s="81"/>
      <c r="CH6" s="78" t="s">
        <v>118</v>
      </c>
      <c r="CI6" s="78">
        <v>49</v>
      </c>
      <c r="CK6" s="76" t="s">
        <v>121</v>
      </c>
      <c r="CM6" s="76">
        <v>2</v>
      </c>
      <c r="CO6" s="63">
        <v>1</v>
      </c>
      <c r="CP6" s="63" t="s">
        <v>117</v>
      </c>
      <c r="CQ6" s="63" t="s">
        <v>117</v>
      </c>
      <c r="CR6" s="63" t="s">
        <v>290</v>
      </c>
      <c r="CS6" s="63">
        <v>101</v>
      </c>
      <c r="CU6" s="76" t="s">
        <v>66</v>
      </c>
      <c r="CV6" s="76">
        <v>2</v>
      </c>
    </row>
    <row r="7" spans="1:100" s="17" customFormat="1" ht="13.5">
      <c r="A7" s="170"/>
      <c r="B7" s="73">
        <v>4</v>
      </c>
      <c r="C7" s="528" t="str">
        <f t="shared" si="0"/>
        <v/>
      </c>
      <c r="D7" s="528" t="str">
        <f>IF($G7="","",①申込書!$B$5)</f>
        <v/>
      </c>
      <c r="E7" s="529"/>
      <c r="F7" s="528"/>
      <c r="G7" s="528" t="str">
        <f>IFERROR(VLOOKUP($B7,①申込書!$A$11:$AV$70,37,0),"")</f>
        <v/>
      </c>
      <c r="H7" s="528" t="str">
        <f>IFERROR(VLOOKUP($B7,①申込書!$A$11:$AV$70,5,0)&amp;" "&amp;VLOOKUP($B7,①申込書!$A$11:$AV$70,6,0),"")</f>
        <v/>
      </c>
      <c r="I7" s="530"/>
      <c r="J7" s="530"/>
      <c r="K7" s="530"/>
      <c r="L7" s="528" t="str">
        <f t="shared" si="1"/>
        <v/>
      </c>
      <c r="M7" s="531" t="str">
        <f t="shared" si="2"/>
        <v/>
      </c>
      <c r="N7" s="528" t="str">
        <f>IFERROR(VLOOKUP($B7,①申込書!$A$11:$AV$70,7,0),"")</f>
        <v/>
      </c>
      <c r="O7" s="528" t="str">
        <f>IFERROR(VLOOKUP($B7,①申込書!$A$11:$AV$70,13,0),"")</f>
        <v/>
      </c>
      <c r="P7" s="532"/>
      <c r="Q7" s="533" t="str">
        <f>IF($G7="","",①申込書!$D$7)</f>
        <v/>
      </c>
      <c r="R7" s="528" t="str">
        <f>IFERROR(VLOOKUP($B7,①申込書!$A$11:$AV$70,38,0),"")</f>
        <v/>
      </c>
      <c r="S7" s="533" t="str">
        <f>IF(R7="","",VLOOKUP(R7,全集約!$CD$4:$CE$44,2,0))</f>
        <v/>
      </c>
      <c r="T7" s="531" t="str">
        <f>IFERROR(VLOOKUP($B7,①申込書!$A$11:$AV$70,24,0),"")</f>
        <v/>
      </c>
      <c r="U7" s="534" t="str">
        <f>IFERROR(VLOOKUP($B7,①申込書!$A$11:$AV$70,25,0),"")</f>
        <v/>
      </c>
      <c r="V7" s="528" t="str">
        <f>IFERROR(VLOOKUP($B7,①申込書!$A$11:$AV$70,39,0),"")</f>
        <v/>
      </c>
      <c r="W7" s="533" t="str">
        <f>IF(V7="","",VLOOKUP(V7,全集約!$CD$4:$CE$44,2,0))</f>
        <v/>
      </c>
      <c r="X7" s="531" t="str">
        <f>IFERROR(VLOOKUP($B7,①申込書!$A$11:$AV$70,34,0),"")</f>
        <v/>
      </c>
      <c r="Y7" s="534" t="str">
        <f>IFERROR(VLOOKUP($B7,①申込書!$A$11:$AV$70,35,0),"")</f>
        <v/>
      </c>
      <c r="Z7" s="528" t="str">
        <f>IFERROR(VLOOKUP($B7,①申込書!$A$11:$AV$70,40,0),"")</f>
        <v/>
      </c>
      <c r="AA7" s="533" t="str">
        <f>IF(Z7="","",VLOOKUP(Z7,全集約!$CD$4:$CE$44,2,0))</f>
        <v/>
      </c>
      <c r="AB7" s="535" t="str">
        <f>IF($AA7=8,①申込書!$X$57,IF($AA7=19,①申込書!$X$58,""))</f>
        <v/>
      </c>
      <c r="AC7" s="19"/>
      <c r="AD7" s="539"/>
      <c r="AE7" s="540"/>
      <c r="AF7" s="542"/>
      <c r="AG7" s="540"/>
      <c r="AH7" s="540"/>
      <c r="AI7" s="540"/>
      <c r="AJ7" s="540"/>
      <c r="AK7" s="540"/>
      <c r="AL7" s="540"/>
      <c r="AM7" s="540"/>
      <c r="AN7" s="540"/>
      <c r="AO7" s="540"/>
      <c r="AP7" s="540"/>
      <c r="AQ7" s="540"/>
      <c r="AR7" s="540"/>
      <c r="AS7" s="540"/>
      <c r="AT7" s="540"/>
      <c r="AU7" s="540"/>
      <c r="AV7" s="540"/>
      <c r="AW7" s="540"/>
      <c r="AX7" s="540"/>
      <c r="AY7" s="540"/>
      <c r="AZ7" s="540"/>
      <c r="BA7" s="540"/>
      <c r="BB7" s="540"/>
      <c r="BC7" s="540"/>
      <c r="BD7" s="541"/>
      <c r="BE7" s="167"/>
      <c r="BF7" s="517" t="str">
        <f>IF(②四種!$B$39="","無",②四種!$B$39)</f>
        <v>無</v>
      </c>
      <c r="BG7" s="517" t="str">
        <f>IF($BF7="無","",②四種!$D$39)</f>
        <v/>
      </c>
      <c r="BH7" s="517" t="str">
        <f>IF($BF7="無","",②四種!$G$39)</f>
        <v/>
      </c>
      <c r="BI7" s="517" t="str">
        <f>IF($BF7="無","",②四種!$H$39)</f>
        <v/>
      </c>
      <c r="BJ7" s="517" t="str">
        <f>IF($BF7="無","",②四種!$L$39)</f>
        <v/>
      </c>
      <c r="BK7" s="523" t="str">
        <f>IF($BF7="無","",②四種!$K$41)</f>
        <v/>
      </c>
      <c r="BL7" s="524" t="str">
        <f>IF($BF7="無","",②四種!$C$41)</f>
        <v/>
      </c>
      <c r="BM7" s="525" t="str">
        <f>IF($BF7="無","",②四種!$D$41)</f>
        <v/>
      </c>
      <c r="BN7" s="525" t="str">
        <f>IF($BF7="無","",②四種!$E$41)</f>
        <v/>
      </c>
      <c r="BO7" s="525" t="str">
        <f>IF($BF7="無","",②四種!$G$41)</f>
        <v/>
      </c>
      <c r="BP7" s="524" t="str">
        <f>IF($BF7="無","",②四種!$I$41)</f>
        <v/>
      </c>
      <c r="BQ7" s="523" t="str">
        <f>IF($BF7="無","",②四種!$J$41)</f>
        <v/>
      </c>
      <c r="BR7" s="167"/>
      <c r="BS7" s="167"/>
      <c r="BT7" s="167"/>
      <c r="BU7" s="167"/>
      <c r="BV7" s="167"/>
      <c r="BW7" s="167"/>
      <c r="BX7" s="167"/>
      <c r="BY7" s="167"/>
      <c r="BZ7" s="167"/>
      <c r="CA7" s="167"/>
      <c r="CB7" s="167"/>
      <c r="CC7" s="86"/>
      <c r="CD7" s="81" t="s">
        <v>1028</v>
      </c>
      <c r="CE7" s="80">
        <v>3</v>
      </c>
      <c r="CF7" s="81"/>
      <c r="CH7" s="78" t="s">
        <v>120</v>
      </c>
      <c r="CI7" s="78">
        <v>50</v>
      </c>
      <c r="CK7" s="76" t="s">
        <v>123</v>
      </c>
      <c r="CM7" s="76">
        <v>3</v>
      </c>
      <c r="CO7" s="63">
        <v>1</v>
      </c>
      <c r="CP7" s="63" t="s">
        <v>117</v>
      </c>
      <c r="CQ7" s="63" t="s">
        <v>117</v>
      </c>
      <c r="CR7" s="63" t="s">
        <v>291</v>
      </c>
      <c r="CS7" s="63">
        <v>102</v>
      </c>
    </row>
    <row r="8" spans="1:100" s="17" customFormat="1" ht="13.5">
      <c r="A8" s="171"/>
      <c r="B8" s="73">
        <v>5</v>
      </c>
      <c r="C8" s="528" t="str">
        <f t="shared" si="0"/>
        <v/>
      </c>
      <c r="D8" s="528" t="str">
        <f>IF($G8="","",①申込書!$B$5)</f>
        <v/>
      </c>
      <c r="E8" s="529"/>
      <c r="F8" s="528"/>
      <c r="G8" s="528" t="str">
        <f>IFERROR(VLOOKUP($B8,①申込書!$A$11:$AV$70,37,0),"")</f>
        <v/>
      </c>
      <c r="H8" s="528" t="str">
        <f>IFERROR(VLOOKUP($B8,①申込書!$A$11:$AV$70,5,0)&amp;" "&amp;VLOOKUP($B8,①申込書!$A$11:$AV$70,6,0),"")</f>
        <v/>
      </c>
      <c r="I8" s="530"/>
      <c r="J8" s="530"/>
      <c r="K8" s="530"/>
      <c r="L8" s="528" t="str">
        <f t="shared" si="1"/>
        <v/>
      </c>
      <c r="M8" s="531" t="str">
        <f t="shared" si="2"/>
        <v/>
      </c>
      <c r="N8" s="528" t="str">
        <f>IFERROR(VLOOKUP($B8,①申込書!$A$11:$AV$70,7,0),"")</f>
        <v/>
      </c>
      <c r="O8" s="528" t="str">
        <f>IFERROR(VLOOKUP($B8,①申込書!$A$11:$AV$70,13,0),"")</f>
        <v/>
      </c>
      <c r="P8" s="532"/>
      <c r="Q8" s="533" t="str">
        <f>IF($G8="","",①申込書!$D$7)</f>
        <v/>
      </c>
      <c r="R8" s="528" t="str">
        <f>IFERROR(VLOOKUP($B8,①申込書!$A$11:$AV$70,38,0),"")</f>
        <v/>
      </c>
      <c r="S8" s="533" t="str">
        <f>IF(R8="","",VLOOKUP(R8,全集約!$CD$4:$CE$44,2,0))</f>
        <v/>
      </c>
      <c r="T8" s="531" t="str">
        <f>IFERROR(VLOOKUP($B8,①申込書!$A$11:$AV$70,24,0),"")</f>
        <v/>
      </c>
      <c r="U8" s="534" t="str">
        <f>IFERROR(VLOOKUP($B8,①申込書!$A$11:$AV$70,25,0),"")</f>
        <v/>
      </c>
      <c r="V8" s="528" t="str">
        <f>IFERROR(VLOOKUP($B8,①申込書!$A$11:$AV$70,39,0),"")</f>
        <v/>
      </c>
      <c r="W8" s="533" t="str">
        <f>IF(V8="","",VLOOKUP(V8,全集約!$CD$4:$CE$44,2,0))</f>
        <v/>
      </c>
      <c r="X8" s="531" t="str">
        <f>IFERROR(VLOOKUP($B8,①申込書!$A$11:$AV$70,34,0),"")</f>
        <v/>
      </c>
      <c r="Y8" s="534" t="str">
        <f>IFERROR(VLOOKUP($B8,①申込書!$A$11:$AV$70,35,0),"")</f>
        <v/>
      </c>
      <c r="Z8" s="528" t="str">
        <f>IFERROR(VLOOKUP($B8,①申込書!$A$11:$AV$70,40,0),"")</f>
        <v/>
      </c>
      <c r="AA8" s="533" t="str">
        <f>IF(Z8="","",VLOOKUP(Z8,全集約!$CD$4:$CE$44,2,0))</f>
        <v/>
      </c>
      <c r="AB8" s="535" t="str">
        <f>IF($AA8=8,①申込書!$X$57,IF($AA8=19,①申込書!$X$58,""))</f>
        <v/>
      </c>
      <c r="AC8" s="19"/>
      <c r="AD8" s="539"/>
      <c r="AE8" s="540"/>
      <c r="AF8" s="542"/>
      <c r="AG8" s="540"/>
      <c r="AH8" s="540"/>
      <c r="AI8" s="540"/>
      <c r="AJ8" s="540"/>
      <c r="AK8" s="540"/>
      <c r="AL8" s="540"/>
      <c r="AM8" s="540"/>
      <c r="AN8" s="540"/>
      <c r="AO8" s="540"/>
      <c r="AP8" s="540"/>
      <c r="AQ8" s="540"/>
      <c r="AR8" s="540"/>
      <c r="AS8" s="540"/>
      <c r="AT8" s="540"/>
      <c r="AU8" s="540"/>
      <c r="AV8" s="540"/>
      <c r="AW8" s="540"/>
      <c r="AX8" s="540"/>
      <c r="AY8" s="540"/>
      <c r="AZ8" s="540"/>
      <c r="BA8" s="540"/>
      <c r="BB8" s="540"/>
      <c r="BC8" s="540"/>
      <c r="BD8" s="541"/>
      <c r="BE8" s="167"/>
      <c r="BF8" s="167"/>
      <c r="BG8" s="167"/>
      <c r="BH8" s="167"/>
      <c r="BI8" s="167"/>
      <c r="BJ8" s="167"/>
      <c r="BK8" s="167"/>
      <c r="BL8" s="167"/>
      <c r="BM8" s="167"/>
      <c r="BN8" s="167"/>
      <c r="BO8" s="167"/>
      <c r="BP8" s="167"/>
      <c r="BQ8" s="167"/>
      <c r="BR8" s="167"/>
      <c r="BS8" s="167"/>
      <c r="BT8" s="167"/>
      <c r="BU8" s="167"/>
      <c r="BV8" s="167"/>
      <c r="BW8" s="167"/>
      <c r="BX8" s="167"/>
      <c r="BY8" s="167"/>
      <c r="BZ8" s="167"/>
      <c r="CA8" s="167"/>
      <c r="CB8" s="167"/>
      <c r="CC8" s="86"/>
      <c r="CD8" s="81" t="s">
        <v>1029</v>
      </c>
      <c r="CE8" s="81">
        <v>4</v>
      </c>
      <c r="CF8" s="81"/>
      <c r="CH8" s="78" t="s">
        <v>122</v>
      </c>
      <c r="CI8" s="78">
        <v>51</v>
      </c>
      <c r="CM8" s="76">
        <v>4</v>
      </c>
      <c r="CO8" s="63">
        <v>1</v>
      </c>
      <c r="CP8" s="63" t="s">
        <v>117</v>
      </c>
      <c r="CQ8" s="63" t="s">
        <v>117</v>
      </c>
      <c r="CR8" s="63" t="s">
        <v>292</v>
      </c>
      <c r="CS8" s="63">
        <v>103</v>
      </c>
    </row>
    <row r="9" spans="1:100" s="17" customFormat="1" ht="13.5">
      <c r="A9" s="171"/>
      <c r="B9" s="73">
        <v>6</v>
      </c>
      <c r="C9" s="528" t="str">
        <f t="shared" si="0"/>
        <v/>
      </c>
      <c r="D9" s="528" t="str">
        <f>IF($G9="","",①申込書!$B$5)</f>
        <v/>
      </c>
      <c r="E9" s="529"/>
      <c r="F9" s="528"/>
      <c r="G9" s="528" t="str">
        <f>IFERROR(VLOOKUP($B9,①申込書!$A$11:$AV$70,37,0),"")</f>
        <v/>
      </c>
      <c r="H9" s="528" t="str">
        <f>IFERROR(VLOOKUP($B9,①申込書!$A$11:$AV$70,5,0)&amp;" "&amp;VLOOKUP($B9,①申込書!$A$11:$AV$70,6,0),"")</f>
        <v/>
      </c>
      <c r="I9" s="530"/>
      <c r="J9" s="530"/>
      <c r="K9" s="530"/>
      <c r="L9" s="528" t="str">
        <f t="shared" si="1"/>
        <v/>
      </c>
      <c r="M9" s="531" t="str">
        <f t="shared" si="2"/>
        <v/>
      </c>
      <c r="N9" s="528" t="str">
        <f>IFERROR(VLOOKUP($B9,①申込書!$A$11:$AV$70,7,0),"")</f>
        <v/>
      </c>
      <c r="O9" s="528" t="str">
        <f>IFERROR(VLOOKUP($B9,①申込書!$A$11:$AV$70,13,0),"")</f>
        <v/>
      </c>
      <c r="P9" s="532"/>
      <c r="Q9" s="533" t="str">
        <f>IF($G9="","",①申込書!$D$7)</f>
        <v/>
      </c>
      <c r="R9" s="528" t="str">
        <f>IFERROR(VLOOKUP($B9,①申込書!$A$11:$AV$70,38,0),"")</f>
        <v/>
      </c>
      <c r="S9" s="533" t="str">
        <f>IF(R9="","",VLOOKUP(R9,全集約!$CD$4:$CE$44,2,0))</f>
        <v/>
      </c>
      <c r="T9" s="531" t="str">
        <f>IFERROR(VLOOKUP($B9,①申込書!$A$11:$AV$70,24,0),"")</f>
        <v/>
      </c>
      <c r="U9" s="534" t="str">
        <f>IFERROR(VLOOKUP($B9,①申込書!$A$11:$AV$70,25,0),"")</f>
        <v/>
      </c>
      <c r="V9" s="528" t="str">
        <f>IFERROR(VLOOKUP($B9,①申込書!$A$11:$AV$70,39,0),"")</f>
        <v/>
      </c>
      <c r="W9" s="533" t="str">
        <f>IF(V9="","",VLOOKUP(V9,全集約!$CD$4:$CE$44,2,0))</f>
        <v/>
      </c>
      <c r="X9" s="531" t="str">
        <f>IFERROR(VLOOKUP($B9,①申込書!$A$11:$AV$70,34,0),"")</f>
        <v/>
      </c>
      <c r="Y9" s="534" t="str">
        <f>IFERROR(VLOOKUP($B9,①申込書!$A$11:$AV$70,35,0),"")</f>
        <v/>
      </c>
      <c r="Z9" s="528" t="str">
        <f>IFERROR(VLOOKUP($B9,①申込書!$A$11:$AV$70,40,0),"")</f>
        <v/>
      </c>
      <c r="AA9" s="533" t="str">
        <f>IF(Z9="","",VLOOKUP(Z9,全集約!$CD$4:$CE$44,2,0))</f>
        <v/>
      </c>
      <c r="AB9" s="535" t="str">
        <f>IF($AA9=8,①申込書!$X$57,IF($AA9=19,①申込書!$X$58,""))</f>
        <v/>
      </c>
      <c r="AC9" s="19"/>
      <c r="AD9" s="539"/>
      <c r="AE9" s="540"/>
      <c r="AF9" s="540"/>
      <c r="AG9" s="540"/>
      <c r="AH9" s="540"/>
      <c r="AI9" s="540"/>
      <c r="AJ9" s="540"/>
      <c r="AK9" s="540"/>
      <c r="AL9" s="540"/>
      <c r="AM9" s="540"/>
      <c r="AN9" s="540"/>
      <c r="AO9" s="540"/>
      <c r="AP9" s="540"/>
      <c r="AQ9" s="540"/>
      <c r="AR9" s="540"/>
      <c r="AS9" s="540"/>
      <c r="AT9" s="540"/>
      <c r="AU9" s="540"/>
      <c r="AV9" s="540"/>
      <c r="AW9" s="540"/>
      <c r="AX9" s="540"/>
      <c r="AY9" s="540"/>
      <c r="AZ9" s="540"/>
      <c r="BA9" s="540"/>
      <c r="BB9" s="540"/>
      <c r="BC9" s="540"/>
      <c r="BD9" s="541"/>
      <c r="BE9" s="167"/>
      <c r="BF9" s="167"/>
      <c r="BG9" s="167"/>
      <c r="BH9" s="167"/>
      <c r="BI9" s="167"/>
      <c r="BJ9" s="167"/>
      <c r="BK9" s="167"/>
      <c r="BL9" s="167"/>
      <c r="BM9" s="167"/>
      <c r="BN9" s="167"/>
      <c r="BO9" s="167"/>
      <c r="BP9" s="167"/>
      <c r="BQ9" s="167"/>
      <c r="BR9" s="167"/>
      <c r="BS9" s="167"/>
      <c r="BT9" s="167"/>
      <c r="BU9" s="167"/>
      <c r="BV9" s="167"/>
      <c r="BW9" s="167"/>
      <c r="BX9" s="167"/>
      <c r="BY9" s="167"/>
      <c r="BZ9" s="167"/>
      <c r="CA9" s="167"/>
      <c r="CB9" s="167"/>
      <c r="CC9" s="86"/>
      <c r="CD9" s="81" t="s">
        <v>1030</v>
      </c>
      <c r="CE9" s="80">
        <v>5</v>
      </c>
      <c r="CF9" s="81"/>
      <c r="CH9" s="78" t="s">
        <v>124</v>
      </c>
      <c r="CI9" s="78">
        <v>52</v>
      </c>
      <c r="CM9" s="76">
        <v>5</v>
      </c>
      <c r="CO9" s="63">
        <v>1</v>
      </c>
      <c r="CP9" s="63" t="s">
        <v>117</v>
      </c>
      <c r="CQ9" s="63" t="s">
        <v>117</v>
      </c>
      <c r="CR9" s="63" t="s">
        <v>293</v>
      </c>
      <c r="CS9" s="63">
        <v>104</v>
      </c>
    </row>
    <row r="10" spans="1:100" s="17" customFormat="1" ht="13.5">
      <c r="A10" s="171"/>
      <c r="B10" s="73">
        <v>7</v>
      </c>
      <c r="C10" s="528" t="str">
        <f t="shared" si="0"/>
        <v/>
      </c>
      <c r="D10" s="528" t="str">
        <f>IF($G10="","",①申込書!$B$5)</f>
        <v/>
      </c>
      <c r="E10" s="529"/>
      <c r="F10" s="528"/>
      <c r="G10" s="528" t="str">
        <f>IFERROR(VLOOKUP($B10,①申込書!$A$11:$AV$70,37,0),"")</f>
        <v/>
      </c>
      <c r="H10" s="528" t="str">
        <f>IFERROR(VLOOKUP($B10,①申込書!$A$11:$AV$70,5,0)&amp;" "&amp;VLOOKUP($B10,①申込書!$A$11:$AV$70,6,0),"")</f>
        <v/>
      </c>
      <c r="I10" s="530"/>
      <c r="J10" s="530"/>
      <c r="K10" s="530"/>
      <c r="L10" s="528" t="str">
        <f t="shared" si="1"/>
        <v/>
      </c>
      <c r="M10" s="531" t="str">
        <f t="shared" si="2"/>
        <v/>
      </c>
      <c r="N10" s="528" t="str">
        <f>IFERROR(VLOOKUP($B10,①申込書!$A$11:$AV$70,7,0),"")</f>
        <v/>
      </c>
      <c r="O10" s="528" t="str">
        <f>IFERROR(VLOOKUP($B10,①申込書!$A$11:$AV$70,13,0),"")</f>
        <v/>
      </c>
      <c r="P10" s="532"/>
      <c r="Q10" s="533" t="str">
        <f>IF($G10="","",①申込書!$D$7)</f>
        <v/>
      </c>
      <c r="R10" s="528" t="str">
        <f>IFERROR(VLOOKUP($B10,①申込書!$A$11:$AV$70,38,0),"")</f>
        <v/>
      </c>
      <c r="S10" s="533" t="str">
        <f>IF(R10="","",VLOOKUP(R10,全集約!$CD$4:$CE$44,2,0))</f>
        <v/>
      </c>
      <c r="T10" s="531" t="str">
        <f>IFERROR(VLOOKUP($B10,①申込書!$A$11:$AV$70,24,0),"")</f>
        <v/>
      </c>
      <c r="U10" s="534" t="str">
        <f>IFERROR(VLOOKUP($B10,①申込書!$A$11:$AV$70,25,0),"")</f>
        <v/>
      </c>
      <c r="V10" s="528" t="str">
        <f>IFERROR(VLOOKUP($B10,①申込書!$A$11:$AV$70,39,0),"")</f>
        <v/>
      </c>
      <c r="W10" s="533" t="str">
        <f>IF(V10="","",VLOOKUP(V10,全集約!$CD$4:$CE$44,2,0))</f>
        <v/>
      </c>
      <c r="X10" s="531" t="str">
        <f>IFERROR(VLOOKUP($B10,①申込書!$A$11:$AV$70,34,0),"")</f>
        <v/>
      </c>
      <c r="Y10" s="534" t="str">
        <f>IFERROR(VLOOKUP($B10,①申込書!$A$11:$AV$70,35,0),"")</f>
        <v/>
      </c>
      <c r="Z10" s="528" t="str">
        <f>IFERROR(VLOOKUP($B10,①申込書!$A$11:$AV$70,40,0),"")</f>
        <v/>
      </c>
      <c r="AA10" s="533" t="str">
        <f>IF(Z10="","",VLOOKUP(Z10,全集約!$CD$4:$CE$44,2,0))</f>
        <v/>
      </c>
      <c r="AB10" s="535" t="str">
        <f>IF($AA10=8,①申込書!$X$57,IF($AA10=19,①申込書!$X$58,""))</f>
        <v/>
      </c>
      <c r="AC10" s="19"/>
      <c r="AD10" s="539"/>
      <c r="AE10" s="540"/>
      <c r="AF10" s="540"/>
      <c r="AG10" s="540"/>
      <c r="AH10" s="540"/>
      <c r="AI10" s="540"/>
      <c r="AJ10" s="540"/>
      <c r="AK10" s="540"/>
      <c r="AL10" s="540"/>
      <c r="AM10" s="540"/>
      <c r="AN10" s="540"/>
      <c r="AO10" s="540"/>
      <c r="AP10" s="540"/>
      <c r="AQ10" s="540"/>
      <c r="AR10" s="540"/>
      <c r="AS10" s="540"/>
      <c r="AT10" s="540"/>
      <c r="AU10" s="540"/>
      <c r="AV10" s="540"/>
      <c r="AW10" s="540"/>
      <c r="AX10" s="540"/>
      <c r="AY10" s="540"/>
      <c r="AZ10" s="540"/>
      <c r="BA10" s="540"/>
      <c r="BB10" s="540"/>
      <c r="BC10" s="540"/>
      <c r="BD10" s="541"/>
      <c r="BE10" s="167"/>
      <c r="BF10" s="167"/>
      <c r="BG10" s="167"/>
      <c r="BH10" s="167"/>
      <c r="BI10" s="167"/>
      <c r="BJ10" s="167"/>
      <c r="BK10" s="167"/>
      <c r="BL10" s="167"/>
      <c r="BM10" s="167"/>
      <c r="BN10" s="167"/>
      <c r="BO10" s="167"/>
      <c r="BP10" s="167"/>
      <c r="BQ10" s="167"/>
      <c r="BR10" s="167"/>
      <c r="BS10" s="167"/>
      <c r="BT10" s="167"/>
      <c r="BU10" s="167"/>
      <c r="BV10" s="167"/>
      <c r="BW10" s="167"/>
      <c r="BX10" s="167"/>
      <c r="BY10" s="167"/>
      <c r="BZ10" s="167"/>
      <c r="CA10" s="167"/>
      <c r="CB10" s="167"/>
      <c r="CC10" s="86"/>
      <c r="CD10" s="80" t="s">
        <v>1031</v>
      </c>
      <c r="CE10" s="81">
        <v>6</v>
      </c>
      <c r="CF10" s="80"/>
      <c r="CH10" s="78" t="s">
        <v>125</v>
      </c>
      <c r="CI10" s="78">
        <v>53</v>
      </c>
      <c r="CM10" s="76">
        <v>6</v>
      </c>
      <c r="CO10" s="63">
        <v>1</v>
      </c>
      <c r="CP10" s="63" t="s">
        <v>117</v>
      </c>
      <c r="CQ10" s="63" t="s">
        <v>117</v>
      </c>
      <c r="CR10" s="63" t="s">
        <v>294</v>
      </c>
      <c r="CS10" s="63">
        <v>105</v>
      </c>
    </row>
    <row r="11" spans="1:100" s="17" customFormat="1" ht="17.25">
      <c r="A11" s="171"/>
      <c r="B11" s="73">
        <v>8</v>
      </c>
      <c r="C11" s="528" t="str">
        <f t="shared" si="0"/>
        <v/>
      </c>
      <c r="D11" s="528" t="str">
        <f>IF($G11="","",①申込書!$B$5)</f>
        <v/>
      </c>
      <c r="E11" s="529"/>
      <c r="F11" s="528"/>
      <c r="G11" s="528" t="str">
        <f>IFERROR(VLOOKUP($B11,①申込書!$A$11:$AV$70,37,0),"")</f>
        <v/>
      </c>
      <c r="H11" s="528" t="str">
        <f>IFERROR(VLOOKUP($B11,①申込書!$A$11:$AV$70,5,0)&amp;" "&amp;VLOOKUP($B11,①申込書!$A$11:$AV$70,6,0),"")</f>
        <v/>
      </c>
      <c r="I11" s="530"/>
      <c r="J11" s="530"/>
      <c r="K11" s="530"/>
      <c r="L11" s="528" t="str">
        <f t="shared" si="1"/>
        <v/>
      </c>
      <c r="M11" s="531" t="str">
        <f t="shared" si="2"/>
        <v/>
      </c>
      <c r="N11" s="528" t="str">
        <f>IFERROR(VLOOKUP($B11,①申込書!$A$11:$AV$70,7,0),"")</f>
        <v/>
      </c>
      <c r="O11" s="528" t="str">
        <f>IFERROR(VLOOKUP($B11,①申込書!$A$11:$AV$70,13,0),"")</f>
        <v/>
      </c>
      <c r="P11" s="532"/>
      <c r="Q11" s="533" t="str">
        <f>IF($G11="","",①申込書!$D$7)</f>
        <v/>
      </c>
      <c r="R11" s="528" t="str">
        <f>IFERROR(VLOOKUP($B11,①申込書!$A$11:$AV$70,38,0),"")</f>
        <v/>
      </c>
      <c r="S11" s="533" t="str">
        <f>IF(R11="","",VLOOKUP(R11,全集約!$CD$4:$CE$44,2,0))</f>
        <v/>
      </c>
      <c r="T11" s="531" t="str">
        <f>IFERROR(VLOOKUP($B11,①申込書!$A$11:$AV$70,24,0),"")</f>
        <v/>
      </c>
      <c r="U11" s="534" t="str">
        <f>IFERROR(VLOOKUP($B11,①申込書!$A$11:$AV$70,25,0),"")</f>
        <v/>
      </c>
      <c r="V11" s="528" t="str">
        <f>IFERROR(VLOOKUP($B11,①申込書!$A$11:$AV$70,39,0),"")</f>
        <v/>
      </c>
      <c r="W11" s="533" t="str">
        <f>IF(V11="","",VLOOKUP(V11,全集約!$CD$4:$CE$44,2,0))</f>
        <v/>
      </c>
      <c r="X11" s="531" t="str">
        <f>IFERROR(VLOOKUP($B11,①申込書!$A$11:$AV$70,34,0),"")</f>
        <v/>
      </c>
      <c r="Y11" s="534" t="str">
        <f>IFERROR(VLOOKUP($B11,①申込書!$A$11:$AV$70,35,0),"")</f>
        <v/>
      </c>
      <c r="Z11" s="528" t="str">
        <f>IFERROR(VLOOKUP($B11,①申込書!$A$11:$AV$70,40,0),"")</f>
        <v/>
      </c>
      <c r="AA11" s="533" t="str">
        <f>IF(Z11="","",VLOOKUP(Z11,全集約!$CD$4:$CE$44,2,0))</f>
        <v/>
      </c>
      <c r="AB11" s="535" t="str">
        <f>IF($AA11=8,①申込書!$X$57,IF($AA11=19,①申込書!$X$58,""))</f>
        <v/>
      </c>
      <c r="AC11" s="19"/>
      <c r="AD11" s="539"/>
      <c r="AE11" s="543"/>
      <c r="AF11" s="540"/>
      <c r="AG11" s="540"/>
      <c r="AH11" s="540"/>
      <c r="AI11" s="540"/>
      <c r="AJ11" s="540"/>
      <c r="AK11" s="540"/>
      <c r="AL11" s="540"/>
      <c r="AM11" s="540"/>
      <c r="AN11" s="540"/>
      <c r="AO11" s="540"/>
      <c r="AP11" s="540"/>
      <c r="AQ11" s="540"/>
      <c r="AR11" s="540"/>
      <c r="AS11" s="540"/>
      <c r="AT11" s="540"/>
      <c r="AU11" s="540"/>
      <c r="AV11" s="540"/>
      <c r="AW11" s="540"/>
      <c r="AX11" s="540"/>
      <c r="AY11" s="540"/>
      <c r="AZ11" s="540"/>
      <c r="BA11" s="540"/>
      <c r="BB11" s="540"/>
      <c r="BC11" s="540"/>
      <c r="BD11" s="541"/>
      <c r="BE11" s="167"/>
      <c r="BF11" s="167"/>
      <c r="BG11" s="167"/>
      <c r="BH11" s="167"/>
      <c r="BI11" s="167"/>
      <c r="BJ11" s="167"/>
      <c r="BK11" s="167"/>
      <c r="BL11" s="167"/>
      <c r="BM11" s="167"/>
      <c r="BN11" s="167"/>
      <c r="BO11" s="167"/>
      <c r="BP11" s="167"/>
      <c r="BQ11" s="167"/>
      <c r="BR11" s="167"/>
      <c r="BS11" s="167"/>
      <c r="BT11" s="167"/>
      <c r="BU11" s="167"/>
      <c r="BV11" s="167"/>
      <c r="BW11" s="167"/>
      <c r="BX11" s="167"/>
      <c r="BY11" s="167"/>
      <c r="BZ11" s="167"/>
      <c r="CA11" s="167"/>
      <c r="CB11" s="167"/>
      <c r="CC11" s="86"/>
      <c r="CD11" s="80" t="s">
        <v>1032</v>
      </c>
      <c r="CE11" s="80">
        <v>7</v>
      </c>
      <c r="CF11" s="80"/>
      <c r="CH11" s="78" t="s">
        <v>126</v>
      </c>
      <c r="CI11" s="78">
        <v>54</v>
      </c>
      <c r="CM11" s="76" t="s">
        <v>128</v>
      </c>
      <c r="CO11" s="63">
        <v>1</v>
      </c>
      <c r="CP11" s="63" t="s">
        <v>117</v>
      </c>
      <c r="CQ11" s="63" t="s">
        <v>117</v>
      </c>
      <c r="CR11" s="63" t="s">
        <v>295</v>
      </c>
      <c r="CS11" s="63">
        <v>106</v>
      </c>
    </row>
    <row r="12" spans="1:100" s="17" customFormat="1" ht="13.5">
      <c r="A12" s="171"/>
      <c r="B12" s="73">
        <v>9</v>
      </c>
      <c r="C12" s="528" t="str">
        <f t="shared" si="0"/>
        <v/>
      </c>
      <c r="D12" s="528" t="str">
        <f>IF($G12="","",①申込書!$B$5)</f>
        <v/>
      </c>
      <c r="E12" s="529"/>
      <c r="F12" s="528"/>
      <c r="G12" s="528" t="str">
        <f>IFERROR(VLOOKUP($B12,①申込書!$A$11:$AV$70,37,0),"")</f>
        <v/>
      </c>
      <c r="H12" s="528" t="str">
        <f>IFERROR(VLOOKUP($B12,①申込書!$A$11:$AV$70,5,0)&amp;" "&amp;VLOOKUP($B12,①申込書!$A$11:$AV$70,6,0),"")</f>
        <v/>
      </c>
      <c r="I12" s="530"/>
      <c r="J12" s="530"/>
      <c r="K12" s="530"/>
      <c r="L12" s="528" t="str">
        <f t="shared" si="1"/>
        <v/>
      </c>
      <c r="M12" s="531" t="str">
        <f t="shared" si="2"/>
        <v/>
      </c>
      <c r="N12" s="528" t="str">
        <f>IFERROR(VLOOKUP($B12,①申込書!$A$11:$AV$70,7,0),"")</f>
        <v/>
      </c>
      <c r="O12" s="528" t="str">
        <f>IFERROR(VLOOKUP($B12,①申込書!$A$11:$AV$70,13,0),"")</f>
        <v/>
      </c>
      <c r="P12" s="532"/>
      <c r="Q12" s="533" t="str">
        <f>IF($G12="","",①申込書!$D$7)</f>
        <v/>
      </c>
      <c r="R12" s="528" t="str">
        <f>IFERROR(VLOOKUP($B12,①申込書!$A$11:$AV$70,38,0),"")</f>
        <v/>
      </c>
      <c r="S12" s="533" t="str">
        <f>IF(R12="","",VLOOKUP(R12,全集約!$CD$4:$CE$44,2,0))</f>
        <v/>
      </c>
      <c r="T12" s="531" t="str">
        <f>IFERROR(VLOOKUP($B12,①申込書!$A$11:$AV$70,24,0),"")</f>
        <v/>
      </c>
      <c r="U12" s="534" t="str">
        <f>IFERROR(VLOOKUP($B12,①申込書!$A$11:$AV$70,25,0),"")</f>
        <v/>
      </c>
      <c r="V12" s="528" t="str">
        <f>IFERROR(VLOOKUP($B12,①申込書!$A$11:$AV$70,39,0),"")</f>
        <v/>
      </c>
      <c r="W12" s="533" t="str">
        <f>IF(V12="","",VLOOKUP(V12,全集約!$CD$4:$CE$44,2,0))</f>
        <v/>
      </c>
      <c r="X12" s="531" t="str">
        <f>IFERROR(VLOOKUP($B12,①申込書!$A$11:$AV$70,34,0),"")</f>
        <v/>
      </c>
      <c r="Y12" s="534" t="str">
        <f>IFERROR(VLOOKUP($B12,①申込書!$A$11:$AV$70,35,0),"")</f>
        <v/>
      </c>
      <c r="Z12" s="528" t="str">
        <f>IFERROR(VLOOKUP($B12,①申込書!$A$11:$AV$70,40,0),"")</f>
        <v/>
      </c>
      <c r="AA12" s="533" t="str">
        <f>IF(Z12="","",VLOOKUP(Z12,全集約!$CD$4:$CE$44,2,0))</f>
        <v/>
      </c>
      <c r="AB12" s="535" t="str">
        <f>IF($AA12=8,①申込書!$X$57,IF($AA12=19,①申込書!$X$58,""))</f>
        <v/>
      </c>
      <c r="AC12" s="19"/>
      <c r="AD12" s="539"/>
      <c r="AE12" s="540"/>
      <c r="AF12" s="540"/>
      <c r="AG12" s="540"/>
      <c r="AH12" s="540"/>
      <c r="AI12" s="540"/>
      <c r="AJ12" s="544"/>
      <c r="AK12" s="544"/>
      <c r="AL12" s="544"/>
      <c r="AM12" s="544"/>
      <c r="AN12" s="544"/>
      <c r="AO12" s="544"/>
      <c r="AP12" s="544"/>
      <c r="AQ12" s="544"/>
      <c r="AR12" s="540"/>
      <c r="AS12" s="540"/>
      <c r="AT12" s="540"/>
      <c r="AU12" s="540"/>
      <c r="AV12" s="540"/>
      <c r="AW12" s="540"/>
      <c r="AX12" s="540"/>
      <c r="AY12" s="540"/>
      <c r="AZ12" s="540"/>
      <c r="BA12" s="540"/>
      <c r="BB12" s="540"/>
      <c r="BC12" s="540"/>
      <c r="BD12" s="541"/>
      <c r="BE12" s="167"/>
      <c r="BF12" s="167"/>
      <c r="BG12" s="167"/>
      <c r="BH12" s="167"/>
      <c r="BI12" s="167"/>
      <c r="BJ12" s="167"/>
      <c r="BK12" s="167"/>
      <c r="BL12" s="167"/>
      <c r="BM12" s="167"/>
      <c r="BN12" s="167"/>
      <c r="BO12" s="167"/>
      <c r="BP12" s="167"/>
      <c r="BQ12" s="167"/>
      <c r="BR12" s="167"/>
      <c r="BS12" s="167"/>
      <c r="BT12" s="167"/>
      <c r="BU12" s="167"/>
      <c r="BV12" s="167"/>
      <c r="BW12" s="167"/>
      <c r="BX12" s="167"/>
      <c r="BY12" s="167"/>
      <c r="BZ12" s="167"/>
      <c r="CA12" s="167"/>
      <c r="CB12" s="167"/>
      <c r="CC12" s="86"/>
      <c r="CD12" s="80" t="s">
        <v>1034</v>
      </c>
      <c r="CE12" s="80">
        <v>9</v>
      </c>
      <c r="CF12" s="80"/>
      <c r="CH12" s="78" t="s">
        <v>127</v>
      </c>
      <c r="CI12" s="78">
        <v>55</v>
      </c>
      <c r="CM12" s="76" t="s">
        <v>130</v>
      </c>
      <c r="CO12" s="63">
        <v>1</v>
      </c>
      <c r="CP12" s="63" t="s">
        <v>117</v>
      </c>
      <c r="CQ12" s="63" t="s">
        <v>117</v>
      </c>
      <c r="CR12" s="63" t="s">
        <v>296</v>
      </c>
      <c r="CS12" s="63">
        <v>107</v>
      </c>
    </row>
    <row r="13" spans="1:100" s="17" customFormat="1" ht="13.5">
      <c r="A13" s="171"/>
      <c r="B13" s="73">
        <v>10</v>
      </c>
      <c r="C13" s="528" t="str">
        <f t="shared" si="0"/>
        <v/>
      </c>
      <c r="D13" s="528" t="str">
        <f>IF($G13="","",①申込書!$B$5)</f>
        <v/>
      </c>
      <c r="E13" s="529"/>
      <c r="F13" s="528"/>
      <c r="G13" s="528" t="str">
        <f>IFERROR(VLOOKUP($B13,①申込書!$A$11:$AV$70,37,0),"")</f>
        <v/>
      </c>
      <c r="H13" s="528" t="str">
        <f>IFERROR(VLOOKUP($B13,①申込書!$A$11:$AV$70,5,0)&amp;" "&amp;VLOOKUP($B13,①申込書!$A$11:$AV$70,6,0),"")</f>
        <v/>
      </c>
      <c r="I13" s="530"/>
      <c r="J13" s="530"/>
      <c r="K13" s="530"/>
      <c r="L13" s="528" t="str">
        <f t="shared" si="1"/>
        <v/>
      </c>
      <c r="M13" s="531" t="str">
        <f t="shared" si="2"/>
        <v/>
      </c>
      <c r="N13" s="528" t="str">
        <f>IFERROR(VLOOKUP($B13,①申込書!$A$11:$AV$70,7,0),"")</f>
        <v/>
      </c>
      <c r="O13" s="528" t="str">
        <f>IFERROR(VLOOKUP($B13,①申込書!$A$11:$AV$70,13,0),"")</f>
        <v/>
      </c>
      <c r="P13" s="532"/>
      <c r="Q13" s="533" t="str">
        <f>IF($G13="","",①申込書!$D$7)</f>
        <v/>
      </c>
      <c r="R13" s="528" t="str">
        <f>IFERROR(VLOOKUP($B13,①申込書!$A$11:$AV$70,38,0),"")</f>
        <v/>
      </c>
      <c r="S13" s="533" t="str">
        <f>IF(R13="","",VLOOKUP(R13,全集約!$CD$4:$CE$44,2,0))</f>
        <v/>
      </c>
      <c r="T13" s="531" t="str">
        <f>IFERROR(VLOOKUP($B13,①申込書!$A$11:$AV$70,24,0),"")</f>
        <v/>
      </c>
      <c r="U13" s="534" t="str">
        <f>IFERROR(VLOOKUP($B13,①申込書!$A$11:$AV$70,25,0),"")</f>
        <v/>
      </c>
      <c r="V13" s="528" t="str">
        <f>IFERROR(VLOOKUP($B13,①申込書!$A$11:$AV$70,39,0),"")</f>
        <v/>
      </c>
      <c r="W13" s="533" t="str">
        <f>IF(V13="","",VLOOKUP(V13,全集約!$CD$4:$CE$44,2,0))</f>
        <v/>
      </c>
      <c r="X13" s="531" t="str">
        <f>IFERROR(VLOOKUP($B13,①申込書!$A$11:$AV$70,34,0),"")</f>
        <v/>
      </c>
      <c r="Y13" s="534" t="str">
        <f>IFERROR(VLOOKUP($B13,①申込書!$A$11:$AV$70,35,0),"")</f>
        <v/>
      </c>
      <c r="Z13" s="528" t="str">
        <f>IFERROR(VLOOKUP($B13,①申込書!$A$11:$AV$70,40,0),"")</f>
        <v/>
      </c>
      <c r="AA13" s="533" t="str">
        <f>IF(Z13="","",VLOOKUP(Z13,全集約!$CD$4:$CE$44,2,0))</f>
        <v/>
      </c>
      <c r="AB13" s="535" t="str">
        <f>IF($AA13=8,①申込書!$X$57,IF($AA13=19,①申込書!$X$58,""))</f>
        <v/>
      </c>
      <c r="AC13" s="19"/>
      <c r="AD13" s="539"/>
      <c r="AE13" s="540"/>
      <c r="AF13" s="540"/>
      <c r="AG13" s="540"/>
      <c r="AH13" s="540"/>
      <c r="AI13" s="540"/>
      <c r="AJ13" s="540"/>
      <c r="AK13" s="540"/>
      <c r="AL13" s="540"/>
      <c r="AM13" s="540"/>
      <c r="AN13" s="540"/>
      <c r="AO13" s="540"/>
      <c r="AP13" s="540"/>
      <c r="AQ13" s="540"/>
      <c r="AR13" s="540"/>
      <c r="AS13" s="540"/>
      <c r="AT13" s="540"/>
      <c r="AU13" s="540"/>
      <c r="AV13" s="540"/>
      <c r="AW13" s="540"/>
      <c r="AX13" s="540"/>
      <c r="AY13" s="540"/>
      <c r="AZ13" s="540"/>
      <c r="BA13" s="540"/>
      <c r="BB13" s="540"/>
      <c r="BC13" s="540"/>
      <c r="BD13" s="541"/>
      <c r="BE13" s="167"/>
      <c r="BF13" s="167"/>
      <c r="BG13" s="167"/>
      <c r="BH13" s="167"/>
      <c r="BI13" s="167"/>
      <c r="BJ13" s="167"/>
      <c r="BK13" s="167"/>
      <c r="BL13" s="167"/>
      <c r="BM13" s="167"/>
      <c r="BN13" s="167"/>
      <c r="BO13" s="167"/>
      <c r="BP13" s="167"/>
      <c r="BQ13" s="167"/>
      <c r="BR13" s="167"/>
      <c r="BS13" s="167"/>
      <c r="BT13" s="167"/>
      <c r="BU13" s="167"/>
      <c r="BV13" s="167"/>
      <c r="BW13" s="167"/>
      <c r="BX13" s="167"/>
      <c r="BY13" s="167"/>
      <c r="BZ13" s="167"/>
      <c r="CA13" s="167"/>
      <c r="CB13" s="167"/>
      <c r="CC13" s="86"/>
      <c r="CD13" s="80" t="s">
        <v>1035</v>
      </c>
      <c r="CE13" s="81">
        <v>10</v>
      </c>
      <c r="CF13" s="80"/>
      <c r="CH13" s="78" t="s">
        <v>129</v>
      </c>
      <c r="CI13" s="78">
        <v>56</v>
      </c>
      <c r="CM13" s="76" t="s">
        <v>132</v>
      </c>
      <c r="CO13" s="63">
        <v>1</v>
      </c>
      <c r="CP13" s="63" t="s">
        <v>117</v>
      </c>
      <c r="CQ13" s="63" t="s">
        <v>117</v>
      </c>
      <c r="CR13" s="63" t="s">
        <v>297</v>
      </c>
      <c r="CS13" s="63">
        <v>108</v>
      </c>
    </row>
    <row r="14" spans="1:100" s="17" customFormat="1" ht="13.5">
      <c r="A14" s="171"/>
      <c r="B14" s="73">
        <v>11</v>
      </c>
      <c r="C14" s="528" t="str">
        <f t="shared" si="0"/>
        <v/>
      </c>
      <c r="D14" s="528" t="str">
        <f>IF($G14="","",①申込書!$B$5)</f>
        <v/>
      </c>
      <c r="E14" s="529"/>
      <c r="F14" s="528"/>
      <c r="G14" s="528" t="str">
        <f>IFERROR(VLOOKUP($B14,①申込書!$A$11:$AV$70,37,0),"")</f>
        <v/>
      </c>
      <c r="H14" s="528" t="str">
        <f>IFERROR(VLOOKUP($B14,①申込書!$A$11:$AV$70,5,0)&amp;" "&amp;VLOOKUP($B14,①申込書!$A$11:$AV$70,6,0),"")</f>
        <v/>
      </c>
      <c r="I14" s="530"/>
      <c r="J14" s="530"/>
      <c r="K14" s="530"/>
      <c r="L14" s="528" t="str">
        <f t="shared" si="1"/>
        <v/>
      </c>
      <c r="M14" s="531" t="str">
        <f t="shared" si="2"/>
        <v/>
      </c>
      <c r="N14" s="528" t="str">
        <f>IFERROR(VLOOKUP($B14,①申込書!$A$11:$AV$70,7,0),"")</f>
        <v/>
      </c>
      <c r="O14" s="528" t="str">
        <f>IFERROR(VLOOKUP($B14,①申込書!$A$11:$AV$70,13,0),"")</f>
        <v/>
      </c>
      <c r="P14" s="532"/>
      <c r="Q14" s="533" t="str">
        <f>IF($G14="","",①申込書!$D$7)</f>
        <v/>
      </c>
      <c r="R14" s="528" t="str">
        <f>IFERROR(VLOOKUP($B14,①申込書!$A$11:$AV$70,38,0),"")</f>
        <v/>
      </c>
      <c r="S14" s="533" t="str">
        <f>IF(R14="","",VLOOKUP(R14,全集約!$CD$4:$CE$44,2,0))</f>
        <v/>
      </c>
      <c r="T14" s="531" t="str">
        <f>IFERROR(VLOOKUP($B14,①申込書!$A$11:$AV$70,24,0),"")</f>
        <v/>
      </c>
      <c r="U14" s="534" t="str">
        <f>IFERROR(VLOOKUP($B14,①申込書!$A$11:$AV$70,25,0),"")</f>
        <v/>
      </c>
      <c r="V14" s="528" t="str">
        <f>IFERROR(VLOOKUP($B14,①申込書!$A$11:$AV$70,39,0),"")</f>
        <v/>
      </c>
      <c r="W14" s="533" t="str">
        <f>IF(V14="","",VLOOKUP(V14,全集約!$CD$4:$CE$44,2,0))</f>
        <v/>
      </c>
      <c r="X14" s="531" t="str">
        <f>IFERROR(VLOOKUP($B14,①申込書!$A$11:$AV$70,34,0),"")</f>
        <v/>
      </c>
      <c r="Y14" s="534" t="str">
        <f>IFERROR(VLOOKUP($B14,①申込書!$A$11:$AV$70,35,0),"")</f>
        <v/>
      </c>
      <c r="Z14" s="528" t="str">
        <f>IFERROR(VLOOKUP($B14,①申込書!$A$11:$AV$70,40,0),"")</f>
        <v/>
      </c>
      <c r="AA14" s="533" t="str">
        <f>IF(Z14="","",VLOOKUP(Z14,全集約!$CD$4:$CE$44,2,0))</f>
        <v/>
      </c>
      <c r="AB14" s="535" t="str">
        <f>IF($AA14=8,①申込書!$X$57,IF($AA14=19,①申込書!$X$58,""))</f>
        <v/>
      </c>
      <c r="AC14" s="19"/>
      <c r="AD14" s="539"/>
      <c r="AE14" s="540"/>
      <c r="AF14" s="540"/>
      <c r="AG14" s="540"/>
      <c r="AH14" s="540"/>
      <c r="AI14" s="540"/>
      <c r="AJ14" s="540"/>
      <c r="AK14" s="540"/>
      <c r="AL14" s="540"/>
      <c r="AM14" s="540"/>
      <c r="AN14" s="540"/>
      <c r="AO14" s="540"/>
      <c r="AP14" s="540"/>
      <c r="AQ14" s="540"/>
      <c r="AR14" s="540"/>
      <c r="AS14" s="540"/>
      <c r="AT14" s="540"/>
      <c r="AU14" s="540"/>
      <c r="AV14" s="540"/>
      <c r="AW14" s="540"/>
      <c r="AX14" s="540"/>
      <c r="AY14" s="540"/>
      <c r="AZ14" s="540"/>
      <c r="BA14" s="540"/>
      <c r="BB14" s="540"/>
      <c r="BC14" s="540"/>
      <c r="BD14" s="541"/>
      <c r="BE14" s="167"/>
      <c r="BF14" s="167"/>
      <c r="BG14" s="167"/>
      <c r="BH14" s="167"/>
      <c r="BI14" s="167"/>
      <c r="BJ14" s="167"/>
      <c r="BK14" s="167"/>
      <c r="BL14" s="167"/>
      <c r="BM14" s="167"/>
      <c r="BN14" s="167"/>
      <c r="BO14" s="167"/>
      <c r="BP14" s="167"/>
      <c r="BQ14" s="167"/>
      <c r="BR14" s="167"/>
      <c r="BS14" s="167"/>
      <c r="BT14" s="167"/>
      <c r="BU14" s="167"/>
      <c r="BV14" s="167"/>
      <c r="BW14" s="167"/>
      <c r="BX14" s="167"/>
      <c r="BY14" s="167"/>
      <c r="BZ14" s="167"/>
      <c r="CA14" s="167"/>
      <c r="CB14" s="167"/>
      <c r="CC14" s="86"/>
      <c r="CD14" s="80" t="s">
        <v>1036</v>
      </c>
      <c r="CE14" s="80">
        <v>11</v>
      </c>
      <c r="CF14" s="80"/>
      <c r="CH14" s="78" t="s">
        <v>131</v>
      </c>
      <c r="CI14" s="78">
        <v>57</v>
      </c>
      <c r="CO14" s="63">
        <v>1</v>
      </c>
      <c r="CP14" s="63" t="s">
        <v>117</v>
      </c>
      <c r="CQ14" s="63" t="s">
        <v>117</v>
      </c>
      <c r="CR14" s="63" t="s">
        <v>298</v>
      </c>
      <c r="CS14" s="63">
        <v>109</v>
      </c>
    </row>
    <row r="15" spans="1:100" s="17" customFormat="1" ht="13.5">
      <c r="A15" s="171"/>
      <c r="B15" s="73">
        <v>12</v>
      </c>
      <c r="C15" s="528" t="str">
        <f t="shared" si="0"/>
        <v/>
      </c>
      <c r="D15" s="528" t="str">
        <f>IF($G15="","",①申込書!$B$5)</f>
        <v/>
      </c>
      <c r="E15" s="529"/>
      <c r="F15" s="528"/>
      <c r="G15" s="528" t="str">
        <f>IFERROR(VLOOKUP($B15,①申込書!$A$11:$AV$70,37,0),"")</f>
        <v/>
      </c>
      <c r="H15" s="528" t="str">
        <f>IFERROR(VLOOKUP($B15,①申込書!$A$11:$AV$70,5,0)&amp;" "&amp;VLOOKUP($B15,①申込書!$A$11:$AV$70,6,0),"")</f>
        <v/>
      </c>
      <c r="I15" s="530"/>
      <c r="J15" s="530"/>
      <c r="K15" s="530"/>
      <c r="L15" s="528" t="str">
        <f t="shared" si="1"/>
        <v/>
      </c>
      <c r="M15" s="531" t="str">
        <f t="shared" si="2"/>
        <v/>
      </c>
      <c r="N15" s="528" t="str">
        <f>IFERROR(VLOOKUP($B15,①申込書!$A$11:$AV$70,7,0),"")</f>
        <v/>
      </c>
      <c r="O15" s="528" t="str">
        <f>IFERROR(VLOOKUP($B15,①申込書!$A$11:$AV$70,13,0),"")</f>
        <v/>
      </c>
      <c r="P15" s="532"/>
      <c r="Q15" s="533" t="str">
        <f>IF($G15="","",①申込書!$D$7)</f>
        <v/>
      </c>
      <c r="R15" s="528" t="str">
        <f>IFERROR(VLOOKUP($B15,①申込書!$A$11:$AV$70,38,0),"")</f>
        <v/>
      </c>
      <c r="S15" s="533" t="str">
        <f>IF(R15="","",VLOOKUP(R15,全集約!$CD$4:$CE$44,2,0))</f>
        <v/>
      </c>
      <c r="T15" s="531" t="str">
        <f>IFERROR(VLOOKUP($B15,①申込書!$A$11:$AV$70,24,0),"")</f>
        <v/>
      </c>
      <c r="U15" s="534" t="str">
        <f>IFERROR(VLOOKUP($B15,①申込書!$A$11:$AV$70,25,0),"")</f>
        <v/>
      </c>
      <c r="V15" s="528" t="str">
        <f>IFERROR(VLOOKUP($B15,①申込書!$A$11:$AV$70,39,0),"")</f>
        <v/>
      </c>
      <c r="W15" s="533" t="str">
        <f>IF(V15="","",VLOOKUP(V15,全集約!$CD$4:$CE$44,2,0))</f>
        <v/>
      </c>
      <c r="X15" s="531" t="str">
        <f>IFERROR(VLOOKUP($B15,①申込書!$A$11:$AV$70,34,0),"")</f>
        <v/>
      </c>
      <c r="Y15" s="534" t="str">
        <f>IFERROR(VLOOKUP($B15,①申込書!$A$11:$AV$70,35,0),"")</f>
        <v/>
      </c>
      <c r="Z15" s="528" t="str">
        <f>IFERROR(VLOOKUP($B15,①申込書!$A$11:$AV$70,40,0),"")</f>
        <v/>
      </c>
      <c r="AA15" s="533" t="str">
        <f>IF(Z15="","",VLOOKUP(Z15,全集約!$CD$4:$CE$44,2,0))</f>
        <v/>
      </c>
      <c r="AB15" s="535" t="str">
        <f>IF($AA15=8,①申込書!$X$57,IF($AA15=19,①申込書!$X$58,""))</f>
        <v/>
      </c>
      <c r="AC15" s="19"/>
      <c r="AD15" s="539"/>
      <c r="AE15" s="540"/>
      <c r="AF15" s="540"/>
      <c r="AG15" s="540"/>
      <c r="AH15" s="540"/>
      <c r="AI15" s="540"/>
      <c r="AJ15" s="540"/>
      <c r="AK15" s="540"/>
      <c r="AL15" s="540"/>
      <c r="AM15" s="540"/>
      <c r="AN15" s="540"/>
      <c r="AO15" s="540"/>
      <c r="AP15" s="540"/>
      <c r="AQ15" s="540"/>
      <c r="AR15" s="540"/>
      <c r="AS15" s="540"/>
      <c r="AT15" s="540"/>
      <c r="AU15" s="540"/>
      <c r="AV15" s="540"/>
      <c r="AW15" s="540"/>
      <c r="AX15" s="540"/>
      <c r="AY15" s="540"/>
      <c r="AZ15" s="540"/>
      <c r="BA15" s="540"/>
      <c r="BB15" s="540"/>
      <c r="BC15" s="540"/>
      <c r="BD15" s="541"/>
      <c r="BE15" s="167"/>
      <c r="BF15" s="167"/>
      <c r="BG15" s="167"/>
      <c r="BH15" s="167"/>
      <c r="BI15" s="167"/>
      <c r="BJ15" s="167"/>
      <c r="BK15" s="167"/>
      <c r="BL15" s="167"/>
      <c r="BM15" s="167"/>
      <c r="BN15" s="167"/>
      <c r="BO15" s="167"/>
      <c r="BP15" s="167"/>
      <c r="BQ15" s="167"/>
      <c r="BR15" s="167"/>
      <c r="BS15" s="167"/>
      <c r="BT15" s="167"/>
      <c r="BU15" s="167"/>
      <c r="BV15" s="167"/>
      <c r="BW15" s="167"/>
      <c r="BX15" s="167"/>
      <c r="BY15" s="167"/>
      <c r="BZ15" s="167"/>
      <c r="CA15" s="167"/>
      <c r="CB15" s="167"/>
      <c r="CC15" s="86"/>
      <c r="CD15" s="80" t="s">
        <v>1037</v>
      </c>
      <c r="CE15" s="81">
        <v>12</v>
      </c>
      <c r="CF15" s="80"/>
      <c r="CH15" s="78" t="s">
        <v>133</v>
      </c>
      <c r="CI15" s="78">
        <v>58</v>
      </c>
      <c r="CO15" s="63">
        <v>1</v>
      </c>
      <c r="CP15" s="63" t="s">
        <v>117</v>
      </c>
      <c r="CQ15" s="63" t="s">
        <v>117</v>
      </c>
      <c r="CR15" s="63" t="s">
        <v>299</v>
      </c>
      <c r="CS15" s="63">
        <v>110</v>
      </c>
    </row>
    <row r="16" spans="1:100" s="17" customFormat="1" ht="13.5">
      <c r="A16" s="171"/>
      <c r="B16" s="73">
        <v>13</v>
      </c>
      <c r="C16" s="528" t="str">
        <f t="shared" si="0"/>
        <v/>
      </c>
      <c r="D16" s="528" t="str">
        <f>IF($G16="","",①申込書!$B$5)</f>
        <v/>
      </c>
      <c r="E16" s="529"/>
      <c r="F16" s="528"/>
      <c r="G16" s="528" t="str">
        <f>IFERROR(VLOOKUP($B16,①申込書!$A$11:$AV$70,37,0),"")</f>
        <v/>
      </c>
      <c r="H16" s="528" t="str">
        <f>IFERROR(VLOOKUP($B16,①申込書!$A$11:$AV$70,5,0)&amp;" "&amp;VLOOKUP($B16,①申込書!$A$11:$AV$70,6,0),"")</f>
        <v/>
      </c>
      <c r="I16" s="530"/>
      <c r="J16" s="530"/>
      <c r="K16" s="530"/>
      <c r="L16" s="528" t="str">
        <f t="shared" si="1"/>
        <v/>
      </c>
      <c r="M16" s="531" t="str">
        <f t="shared" si="2"/>
        <v/>
      </c>
      <c r="N16" s="528" t="str">
        <f>IFERROR(VLOOKUP($B16,①申込書!$A$11:$AV$70,7,0),"")</f>
        <v/>
      </c>
      <c r="O16" s="528" t="str">
        <f>IFERROR(VLOOKUP($B16,①申込書!$A$11:$AV$70,13,0),"")</f>
        <v/>
      </c>
      <c r="P16" s="532"/>
      <c r="Q16" s="533" t="str">
        <f>IF($G16="","",①申込書!$D$7)</f>
        <v/>
      </c>
      <c r="R16" s="528" t="str">
        <f>IFERROR(VLOOKUP($B16,①申込書!$A$11:$AV$70,38,0),"")</f>
        <v/>
      </c>
      <c r="S16" s="533" t="str">
        <f>IF(R16="","",VLOOKUP(R16,全集約!$CD$4:$CE$44,2,0))</f>
        <v/>
      </c>
      <c r="T16" s="531" t="str">
        <f>IFERROR(VLOOKUP($B16,①申込書!$A$11:$AV$70,24,0),"")</f>
        <v/>
      </c>
      <c r="U16" s="534" t="str">
        <f>IFERROR(VLOOKUP($B16,①申込書!$A$11:$AV$70,25,0),"")</f>
        <v/>
      </c>
      <c r="V16" s="528" t="str">
        <f>IFERROR(VLOOKUP($B16,①申込書!$A$11:$AV$70,39,0),"")</f>
        <v/>
      </c>
      <c r="W16" s="533" t="str">
        <f>IF(V16="","",VLOOKUP(V16,全集約!$CD$4:$CE$44,2,0))</f>
        <v/>
      </c>
      <c r="X16" s="531" t="str">
        <f>IFERROR(VLOOKUP($B16,①申込書!$A$11:$AV$70,34,0),"")</f>
        <v/>
      </c>
      <c r="Y16" s="534" t="str">
        <f>IFERROR(VLOOKUP($B16,①申込書!$A$11:$AV$70,35,0),"")</f>
        <v/>
      </c>
      <c r="Z16" s="528" t="str">
        <f>IFERROR(VLOOKUP($B16,①申込書!$A$11:$AV$70,40,0),"")</f>
        <v/>
      </c>
      <c r="AA16" s="533" t="str">
        <f>IF(Z16="","",VLOOKUP(Z16,全集約!$CD$4:$CE$44,2,0))</f>
        <v/>
      </c>
      <c r="AB16" s="535" t="str">
        <f>IF($AA16=8,①申込書!$X$57,IF($AA16=19,①申込書!$X$58,""))</f>
        <v/>
      </c>
      <c r="AC16" s="19"/>
      <c r="AD16" s="539"/>
      <c r="AE16" s="540"/>
      <c r="AF16" s="540"/>
      <c r="AG16" s="540"/>
      <c r="AH16" s="540"/>
      <c r="AI16" s="540"/>
      <c r="AJ16" s="540"/>
      <c r="AK16" s="540"/>
      <c r="AL16" s="540"/>
      <c r="AM16" s="540"/>
      <c r="AN16" s="540"/>
      <c r="AO16" s="540"/>
      <c r="AP16" s="540"/>
      <c r="AQ16" s="540"/>
      <c r="AR16" s="540"/>
      <c r="AS16" s="540"/>
      <c r="AT16" s="540"/>
      <c r="AU16" s="540"/>
      <c r="AV16" s="540"/>
      <c r="AW16" s="540"/>
      <c r="AX16" s="540"/>
      <c r="AY16" s="540"/>
      <c r="AZ16" s="540"/>
      <c r="BA16" s="540"/>
      <c r="BB16" s="540"/>
      <c r="BC16" s="540"/>
      <c r="BD16" s="541"/>
      <c r="BE16" s="167"/>
      <c r="BF16" s="167"/>
      <c r="BG16" s="167"/>
      <c r="BH16" s="167"/>
      <c r="BI16" s="167"/>
      <c r="BJ16" s="167"/>
      <c r="BK16" s="167"/>
      <c r="BL16" s="167"/>
      <c r="BM16" s="167"/>
      <c r="BN16" s="167"/>
      <c r="BO16" s="167"/>
      <c r="BP16" s="167"/>
      <c r="BQ16" s="167"/>
      <c r="BR16" s="167"/>
      <c r="BS16" s="167"/>
      <c r="BT16" s="167"/>
      <c r="BU16" s="167"/>
      <c r="BV16" s="167"/>
      <c r="BW16" s="167"/>
      <c r="BX16" s="167"/>
      <c r="BY16" s="167"/>
      <c r="BZ16" s="167"/>
      <c r="CA16" s="167"/>
      <c r="CB16" s="167"/>
      <c r="CC16" s="86"/>
      <c r="CD16" s="80" t="s">
        <v>1038</v>
      </c>
      <c r="CE16" s="80">
        <v>13</v>
      </c>
      <c r="CF16" s="80"/>
      <c r="CH16" s="78" t="s">
        <v>134</v>
      </c>
      <c r="CI16" s="78">
        <v>2</v>
      </c>
      <c r="CO16" s="63">
        <v>1</v>
      </c>
      <c r="CP16" s="63" t="s">
        <v>117</v>
      </c>
      <c r="CQ16" s="63" t="s">
        <v>117</v>
      </c>
      <c r="CR16" s="63" t="s">
        <v>300</v>
      </c>
      <c r="CS16" s="63">
        <v>111</v>
      </c>
    </row>
    <row r="17" spans="1:97" s="17" customFormat="1" ht="13.5">
      <c r="A17" s="171"/>
      <c r="B17" s="73">
        <v>14</v>
      </c>
      <c r="C17" s="528" t="str">
        <f t="shared" si="0"/>
        <v/>
      </c>
      <c r="D17" s="528" t="str">
        <f>IF($G17="","",①申込書!$B$5)</f>
        <v/>
      </c>
      <c r="E17" s="529"/>
      <c r="F17" s="528"/>
      <c r="G17" s="528" t="str">
        <f>IFERROR(VLOOKUP($B17,①申込書!$A$11:$AV$70,37,0),"")</f>
        <v/>
      </c>
      <c r="H17" s="528" t="str">
        <f>IFERROR(VLOOKUP($B17,①申込書!$A$11:$AV$70,5,0)&amp;" "&amp;VLOOKUP($B17,①申込書!$A$11:$AV$70,6,0),"")</f>
        <v/>
      </c>
      <c r="I17" s="530"/>
      <c r="J17" s="530"/>
      <c r="K17" s="530"/>
      <c r="L17" s="528" t="str">
        <f t="shared" si="1"/>
        <v/>
      </c>
      <c r="M17" s="531" t="str">
        <f t="shared" si="2"/>
        <v/>
      </c>
      <c r="N17" s="528" t="str">
        <f>IFERROR(VLOOKUP($B17,①申込書!$A$11:$AV$70,7,0),"")</f>
        <v/>
      </c>
      <c r="O17" s="528" t="str">
        <f>IFERROR(VLOOKUP($B17,①申込書!$A$11:$AV$70,13,0),"")</f>
        <v/>
      </c>
      <c r="P17" s="532"/>
      <c r="Q17" s="533" t="str">
        <f>IF($G17="","",①申込書!$D$7)</f>
        <v/>
      </c>
      <c r="R17" s="528" t="str">
        <f>IFERROR(VLOOKUP($B17,①申込書!$A$11:$AV$70,38,0),"")</f>
        <v/>
      </c>
      <c r="S17" s="533" t="str">
        <f>IF(R17="","",VLOOKUP(R17,全集約!$CD$4:$CE$44,2,0))</f>
        <v/>
      </c>
      <c r="T17" s="531" t="str">
        <f>IFERROR(VLOOKUP($B17,①申込書!$A$11:$AV$70,24,0),"")</f>
        <v/>
      </c>
      <c r="U17" s="534" t="str">
        <f>IFERROR(VLOOKUP($B17,①申込書!$A$11:$AV$70,25,0),"")</f>
        <v/>
      </c>
      <c r="V17" s="528" t="str">
        <f>IFERROR(VLOOKUP($B17,①申込書!$A$11:$AV$70,39,0),"")</f>
        <v/>
      </c>
      <c r="W17" s="533" t="str">
        <f>IF(V17="","",VLOOKUP(V17,全集約!$CD$4:$CE$44,2,0))</f>
        <v/>
      </c>
      <c r="X17" s="531" t="str">
        <f>IFERROR(VLOOKUP($B17,①申込書!$A$11:$AV$70,34,0),"")</f>
        <v/>
      </c>
      <c r="Y17" s="534" t="str">
        <f>IFERROR(VLOOKUP($B17,①申込書!$A$11:$AV$70,35,0),"")</f>
        <v/>
      </c>
      <c r="Z17" s="528" t="str">
        <f>IFERROR(VLOOKUP($B17,①申込書!$A$11:$AV$70,40,0),"")</f>
        <v/>
      </c>
      <c r="AA17" s="533" t="str">
        <f>IF(Z17="","",VLOOKUP(Z17,全集約!$CD$4:$CE$44,2,0))</f>
        <v/>
      </c>
      <c r="AB17" s="535" t="str">
        <f>IF($AA17=8,①申込書!$X$57,IF($AA17=19,①申込書!$X$58,""))</f>
        <v/>
      </c>
      <c r="AC17" s="19"/>
      <c r="AD17" s="539"/>
      <c r="AE17" s="540"/>
      <c r="AF17" s="540"/>
      <c r="AG17" s="540"/>
      <c r="AH17" s="540"/>
      <c r="AI17" s="540"/>
      <c r="AJ17" s="540"/>
      <c r="AK17" s="540"/>
      <c r="AL17" s="540"/>
      <c r="AM17" s="540"/>
      <c r="AN17" s="540"/>
      <c r="AO17" s="540"/>
      <c r="AP17" s="540"/>
      <c r="AQ17" s="540"/>
      <c r="AR17" s="540"/>
      <c r="AS17" s="540"/>
      <c r="AT17" s="540"/>
      <c r="AU17" s="540"/>
      <c r="AV17" s="540"/>
      <c r="AW17" s="540"/>
      <c r="AX17" s="540"/>
      <c r="AY17" s="540"/>
      <c r="AZ17" s="540"/>
      <c r="BA17" s="540"/>
      <c r="BB17" s="540"/>
      <c r="BC17" s="540"/>
      <c r="BD17" s="541"/>
      <c r="BE17" s="167"/>
      <c r="BF17" s="167"/>
      <c r="BG17" s="167"/>
      <c r="BH17" s="167"/>
      <c r="BI17" s="167"/>
      <c r="BJ17" s="167"/>
      <c r="BK17" s="167"/>
      <c r="BL17" s="167"/>
      <c r="BM17" s="167"/>
      <c r="BN17" s="167"/>
      <c r="BO17" s="167"/>
      <c r="BP17" s="167"/>
      <c r="BQ17" s="167"/>
      <c r="BR17" s="167"/>
      <c r="BS17" s="167"/>
      <c r="BT17" s="167"/>
      <c r="BU17" s="167"/>
      <c r="BV17" s="167"/>
      <c r="BW17" s="167"/>
      <c r="BX17" s="167"/>
      <c r="BY17" s="167"/>
      <c r="BZ17" s="167"/>
      <c r="CA17" s="167"/>
      <c r="CB17" s="167"/>
      <c r="CC17" s="86"/>
      <c r="CD17" s="82"/>
      <c r="CE17" s="80"/>
      <c r="CF17" s="80"/>
      <c r="CH17" s="78" t="s">
        <v>135</v>
      </c>
      <c r="CI17" s="78">
        <v>3</v>
      </c>
      <c r="CO17" s="63">
        <v>1</v>
      </c>
      <c r="CP17" s="63" t="s">
        <v>117</v>
      </c>
      <c r="CQ17" s="63" t="s">
        <v>117</v>
      </c>
      <c r="CR17" s="63" t="s">
        <v>301</v>
      </c>
      <c r="CS17" s="63">
        <v>112</v>
      </c>
    </row>
    <row r="18" spans="1:97" s="17" customFormat="1" ht="13.5">
      <c r="A18" s="171"/>
      <c r="B18" s="73">
        <v>15</v>
      </c>
      <c r="C18" s="528" t="str">
        <f t="shared" si="0"/>
        <v/>
      </c>
      <c r="D18" s="528" t="str">
        <f>IF($G18="","",①申込書!$B$5)</f>
        <v/>
      </c>
      <c r="E18" s="529"/>
      <c r="F18" s="528"/>
      <c r="G18" s="528" t="str">
        <f>IFERROR(VLOOKUP($B18,①申込書!$A$11:$AV$70,37,0),"")</f>
        <v/>
      </c>
      <c r="H18" s="528" t="str">
        <f>IFERROR(VLOOKUP($B18,①申込書!$A$11:$AV$70,5,0)&amp;" "&amp;VLOOKUP($B18,①申込書!$A$11:$AV$70,6,0),"")</f>
        <v/>
      </c>
      <c r="I18" s="530"/>
      <c r="J18" s="530"/>
      <c r="K18" s="530"/>
      <c r="L18" s="528" t="str">
        <f t="shared" si="1"/>
        <v/>
      </c>
      <c r="M18" s="531" t="str">
        <f t="shared" si="2"/>
        <v/>
      </c>
      <c r="N18" s="528" t="str">
        <f>IFERROR(VLOOKUP($B18,①申込書!$A$11:$AV$70,7,0),"")</f>
        <v/>
      </c>
      <c r="O18" s="528" t="str">
        <f>IFERROR(VLOOKUP($B18,①申込書!$A$11:$AV$70,13,0),"")</f>
        <v/>
      </c>
      <c r="P18" s="532"/>
      <c r="Q18" s="533" t="str">
        <f>IF($G18="","",①申込書!$D$7)</f>
        <v/>
      </c>
      <c r="R18" s="528" t="str">
        <f>IFERROR(VLOOKUP($B18,①申込書!$A$11:$AV$70,38,0),"")</f>
        <v/>
      </c>
      <c r="S18" s="533" t="str">
        <f>IF(R18="","",VLOOKUP(R18,全集約!$CD$4:$CE$44,2,0))</f>
        <v/>
      </c>
      <c r="T18" s="531" t="str">
        <f>IFERROR(VLOOKUP($B18,①申込書!$A$11:$AV$70,24,0),"")</f>
        <v/>
      </c>
      <c r="U18" s="534" t="str">
        <f>IFERROR(VLOOKUP($B18,①申込書!$A$11:$AV$70,25,0),"")</f>
        <v/>
      </c>
      <c r="V18" s="528" t="str">
        <f>IFERROR(VLOOKUP($B18,①申込書!$A$11:$AV$70,39,0),"")</f>
        <v/>
      </c>
      <c r="W18" s="533" t="str">
        <f>IF(V18="","",VLOOKUP(V18,全集約!$CD$4:$CE$44,2,0))</f>
        <v/>
      </c>
      <c r="X18" s="531" t="str">
        <f>IFERROR(VLOOKUP($B18,①申込書!$A$11:$AV$70,34,0),"")</f>
        <v/>
      </c>
      <c r="Y18" s="534" t="str">
        <f>IFERROR(VLOOKUP($B18,①申込書!$A$11:$AV$70,35,0),"")</f>
        <v/>
      </c>
      <c r="Z18" s="528" t="str">
        <f>IFERROR(VLOOKUP($B18,①申込書!$A$11:$AV$70,40,0),"")</f>
        <v/>
      </c>
      <c r="AA18" s="533" t="str">
        <f>IF(Z18="","",VLOOKUP(Z18,全集約!$CD$4:$CE$44,2,0))</f>
        <v/>
      </c>
      <c r="AB18" s="535" t="str">
        <f>IF($AA18=8,①申込書!$X$57,IF($AA18=19,①申込書!$X$58,""))</f>
        <v/>
      </c>
      <c r="AC18" s="19"/>
      <c r="AD18" s="539"/>
      <c r="AE18" s="540"/>
      <c r="AF18" s="540"/>
      <c r="AG18" s="540"/>
      <c r="AH18" s="540"/>
      <c r="AI18" s="540"/>
      <c r="AJ18" s="540"/>
      <c r="AK18" s="540"/>
      <c r="AL18" s="540"/>
      <c r="AM18" s="540"/>
      <c r="AN18" s="540"/>
      <c r="AO18" s="540"/>
      <c r="AP18" s="540"/>
      <c r="AQ18" s="540"/>
      <c r="AR18" s="540"/>
      <c r="AS18" s="540"/>
      <c r="AT18" s="540"/>
      <c r="AU18" s="540"/>
      <c r="AV18" s="540"/>
      <c r="AW18" s="540"/>
      <c r="AX18" s="540"/>
      <c r="AY18" s="540"/>
      <c r="AZ18" s="540"/>
      <c r="BA18" s="540"/>
      <c r="BB18" s="540"/>
      <c r="BC18" s="540"/>
      <c r="BD18" s="541"/>
      <c r="BE18" s="167"/>
      <c r="BF18" s="167"/>
      <c r="BG18" s="167"/>
      <c r="BH18" s="167"/>
      <c r="BI18" s="167"/>
      <c r="BJ18" s="167"/>
      <c r="BK18" s="167"/>
      <c r="BL18" s="167"/>
      <c r="BM18" s="167"/>
      <c r="BN18" s="167"/>
      <c r="BO18" s="167"/>
      <c r="BP18" s="167"/>
      <c r="BQ18" s="167"/>
      <c r="BR18" s="167"/>
      <c r="BS18" s="167"/>
      <c r="BT18" s="167"/>
      <c r="BU18" s="167"/>
      <c r="BV18" s="167"/>
      <c r="BW18" s="167"/>
      <c r="BX18" s="167"/>
      <c r="BY18" s="167"/>
      <c r="BZ18" s="167"/>
      <c r="CA18" s="167"/>
      <c r="CB18" s="167"/>
      <c r="CC18" s="86"/>
      <c r="CD18" s="83"/>
      <c r="CE18" s="80"/>
      <c r="CF18" s="80"/>
      <c r="CH18" s="78" t="s">
        <v>136</v>
      </c>
      <c r="CI18" s="78">
        <v>4</v>
      </c>
      <c r="CO18" s="63">
        <v>1</v>
      </c>
      <c r="CP18" s="63" t="s">
        <v>117</v>
      </c>
      <c r="CQ18" s="63" t="s">
        <v>117</v>
      </c>
      <c r="CR18" s="63" t="s">
        <v>302</v>
      </c>
      <c r="CS18" s="63">
        <v>113</v>
      </c>
    </row>
    <row r="19" spans="1:97" s="17" customFormat="1" ht="13.5">
      <c r="A19" s="171"/>
      <c r="B19" s="73">
        <v>16</v>
      </c>
      <c r="C19" s="528" t="str">
        <f t="shared" si="0"/>
        <v/>
      </c>
      <c r="D19" s="528" t="str">
        <f>IF($G19="","",①申込書!$B$5)</f>
        <v/>
      </c>
      <c r="E19" s="529"/>
      <c r="F19" s="528"/>
      <c r="G19" s="528" t="str">
        <f>IFERROR(VLOOKUP($B19,①申込書!$A$11:$AV$70,37,0),"")</f>
        <v/>
      </c>
      <c r="H19" s="528" t="str">
        <f>IFERROR(VLOOKUP($B19,①申込書!$A$11:$AV$70,5,0)&amp;" "&amp;VLOOKUP($B19,①申込書!$A$11:$AV$70,6,0),"")</f>
        <v/>
      </c>
      <c r="I19" s="530"/>
      <c r="J19" s="530"/>
      <c r="K19" s="530"/>
      <c r="L19" s="528" t="str">
        <f t="shared" si="1"/>
        <v/>
      </c>
      <c r="M19" s="531" t="str">
        <f t="shared" si="2"/>
        <v/>
      </c>
      <c r="N19" s="528" t="str">
        <f>IFERROR(VLOOKUP($B19,①申込書!$A$11:$AV$70,7,0),"")</f>
        <v/>
      </c>
      <c r="O19" s="528" t="str">
        <f>IFERROR(VLOOKUP($B19,①申込書!$A$11:$AV$70,13,0),"")</f>
        <v/>
      </c>
      <c r="P19" s="532"/>
      <c r="Q19" s="533" t="str">
        <f>IF($G19="","",①申込書!$D$7)</f>
        <v/>
      </c>
      <c r="R19" s="528" t="str">
        <f>IFERROR(VLOOKUP($B19,①申込書!$A$11:$AV$70,38,0),"")</f>
        <v/>
      </c>
      <c r="S19" s="533" t="str">
        <f>IF(R19="","",VLOOKUP(R19,全集約!$CD$4:$CE$44,2,0))</f>
        <v/>
      </c>
      <c r="T19" s="531" t="str">
        <f>IFERROR(VLOOKUP($B19,①申込書!$A$11:$AV$70,24,0),"")</f>
        <v/>
      </c>
      <c r="U19" s="534" t="str">
        <f>IFERROR(VLOOKUP($B19,①申込書!$A$11:$AV$70,25,0),"")</f>
        <v/>
      </c>
      <c r="V19" s="528" t="str">
        <f>IFERROR(VLOOKUP($B19,①申込書!$A$11:$AV$70,39,0),"")</f>
        <v/>
      </c>
      <c r="W19" s="533" t="str">
        <f>IF(V19="","",VLOOKUP(V19,全集約!$CD$4:$CE$44,2,0))</f>
        <v/>
      </c>
      <c r="X19" s="531" t="str">
        <f>IFERROR(VLOOKUP($B19,①申込書!$A$11:$AV$70,34,0),"")</f>
        <v/>
      </c>
      <c r="Y19" s="534" t="str">
        <f>IFERROR(VLOOKUP($B19,①申込書!$A$11:$AV$70,35,0),"")</f>
        <v/>
      </c>
      <c r="Z19" s="528" t="str">
        <f>IFERROR(VLOOKUP($B19,①申込書!$A$11:$AV$70,40,0),"")</f>
        <v/>
      </c>
      <c r="AA19" s="533" t="str">
        <f>IF(Z19="","",VLOOKUP(Z19,全集約!$CD$4:$CE$44,2,0))</f>
        <v/>
      </c>
      <c r="AB19" s="535" t="str">
        <f>IF($AA19=8,①申込書!$X$57,IF($AA19=19,①申込書!$X$58,""))</f>
        <v/>
      </c>
      <c r="AC19" s="19"/>
      <c r="AD19" s="539"/>
      <c r="AE19" s="540"/>
      <c r="AF19" s="540"/>
      <c r="AG19" s="540"/>
      <c r="AH19" s="540"/>
      <c r="AI19" s="540"/>
      <c r="AJ19" s="540"/>
      <c r="AK19" s="540"/>
      <c r="AL19" s="540"/>
      <c r="AM19" s="540"/>
      <c r="AN19" s="540"/>
      <c r="AO19" s="540"/>
      <c r="AP19" s="540"/>
      <c r="AQ19" s="540"/>
      <c r="AR19" s="540"/>
      <c r="AS19" s="540"/>
      <c r="AT19" s="540"/>
      <c r="AU19" s="540"/>
      <c r="AV19" s="540"/>
      <c r="AW19" s="540"/>
      <c r="AX19" s="540"/>
      <c r="AY19" s="540"/>
      <c r="AZ19" s="540"/>
      <c r="BA19" s="540"/>
      <c r="BB19" s="540"/>
      <c r="BC19" s="540"/>
      <c r="BD19" s="541"/>
      <c r="BE19" s="167"/>
      <c r="BF19" s="167"/>
      <c r="BG19" s="167"/>
      <c r="BH19" s="167"/>
      <c r="BI19" s="167"/>
      <c r="BJ19" s="167"/>
      <c r="BK19" s="167"/>
      <c r="BL19" s="167"/>
      <c r="BM19" s="167"/>
      <c r="BN19" s="167"/>
      <c r="BO19" s="167"/>
      <c r="BP19" s="167"/>
      <c r="BQ19" s="167"/>
      <c r="BR19" s="167"/>
      <c r="BS19" s="167"/>
      <c r="BT19" s="167"/>
      <c r="BU19" s="167"/>
      <c r="BV19" s="167"/>
      <c r="BW19" s="167"/>
      <c r="BX19" s="167"/>
      <c r="BY19" s="167"/>
      <c r="BZ19" s="167"/>
      <c r="CA19" s="167"/>
      <c r="CB19" s="167"/>
      <c r="CC19" s="86"/>
      <c r="CD19" s="83"/>
      <c r="CE19" s="80"/>
      <c r="CF19" s="80"/>
      <c r="CH19" s="78" t="s">
        <v>137</v>
      </c>
      <c r="CI19" s="78">
        <v>5</v>
      </c>
      <c r="CO19" s="63">
        <v>1</v>
      </c>
      <c r="CP19" s="63" t="s">
        <v>117</v>
      </c>
      <c r="CQ19" s="63" t="s">
        <v>117</v>
      </c>
      <c r="CR19" s="63" t="s">
        <v>303</v>
      </c>
      <c r="CS19" s="63">
        <v>114</v>
      </c>
    </row>
    <row r="20" spans="1:97" s="17" customFormat="1" ht="13.5">
      <c r="A20" s="171"/>
      <c r="B20" s="73">
        <v>17</v>
      </c>
      <c r="C20" s="528" t="str">
        <f t="shared" si="0"/>
        <v/>
      </c>
      <c r="D20" s="528" t="str">
        <f>IF($G20="","",①申込書!$B$5)</f>
        <v/>
      </c>
      <c r="E20" s="529"/>
      <c r="F20" s="528"/>
      <c r="G20" s="528" t="str">
        <f>IFERROR(VLOOKUP($B20,①申込書!$A$11:$AV$70,37,0),"")</f>
        <v/>
      </c>
      <c r="H20" s="528" t="str">
        <f>IFERROR(VLOOKUP($B20,①申込書!$A$11:$AV$70,5,0)&amp;" "&amp;VLOOKUP($B20,①申込書!$A$11:$AV$70,6,0),"")</f>
        <v/>
      </c>
      <c r="I20" s="530"/>
      <c r="J20" s="530"/>
      <c r="K20" s="530"/>
      <c r="L20" s="528" t="str">
        <f t="shared" si="1"/>
        <v/>
      </c>
      <c r="M20" s="531" t="str">
        <f t="shared" si="2"/>
        <v/>
      </c>
      <c r="N20" s="528" t="str">
        <f>IFERROR(VLOOKUP($B20,①申込書!$A$11:$AV$70,7,0),"")</f>
        <v/>
      </c>
      <c r="O20" s="528" t="str">
        <f>IFERROR(VLOOKUP($B20,①申込書!$A$11:$AV$70,13,0),"")</f>
        <v/>
      </c>
      <c r="P20" s="532"/>
      <c r="Q20" s="533" t="str">
        <f>IF($G20="","",①申込書!$D$7)</f>
        <v/>
      </c>
      <c r="R20" s="528" t="str">
        <f>IFERROR(VLOOKUP($B20,①申込書!$A$11:$AV$70,38,0),"")</f>
        <v/>
      </c>
      <c r="S20" s="533" t="str">
        <f>IF(R20="","",VLOOKUP(R20,全集約!$CD$4:$CE$44,2,0))</f>
        <v/>
      </c>
      <c r="T20" s="531" t="str">
        <f>IFERROR(VLOOKUP($B20,①申込書!$A$11:$AV$70,24,0),"")</f>
        <v/>
      </c>
      <c r="U20" s="534" t="str">
        <f>IFERROR(VLOOKUP($B20,①申込書!$A$11:$AV$70,25,0),"")</f>
        <v/>
      </c>
      <c r="V20" s="528" t="str">
        <f>IFERROR(VLOOKUP($B20,①申込書!$A$11:$AV$70,39,0),"")</f>
        <v/>
      </c>
      <c r="W20" s="533" t="str">
        <f>IF(V20="","",VLOOKUP(V20,全集約!$CD$4:$CE$44,2,0))</f>
        <v/>
      </c>
      <c r="X20" s="531" t="str">
        <f>IFERROR(VLOOKUP($B20,①申込書!$A$11:$AV$70,34,0),"")</f>
        <v/>
      </c>
      <c r="Y20" s="534" t="str">
        <f>IFERROR(VLOOKUP($B20,①申込書!$A$11:$AV$70,35,0),"")</f>
        <v/>
      </c>
      <c r="Z20" s="528" t="str">
        <f>IFERROR(VLOOKUP($B20,①申込書!$A$11:$AV$70,40,0),"")</f>
        <v/>
      </c>
      <c r="AA20" s="533" t="str">
        <f>IF(Z20="","",VLOOKUP(Z20,全集約!$CD$4:$CE$44,2,0))</f>
        <v/>
      </c>
      <c r="AB20" s="535" t="str">
        <f>IF($AA20=8,①申込書!$X$57,IF($AA20=19,①申込書!$X$58,""))</f>
        <v/>
      </c>
      <c r="AC20" s="19"/>
      <c r="AD20" s="539"/>
      <c r="AE20" s="540"/>
      <c r="AF20" s="540"/>
      <c r="AG20" s="540"/>
      <c r="AH20" s="540"/>
      <c r="AI20" s="540"/>
      <c r="AJ20" s="540"/>
      <c r="AK20" s="540"/>
      <c r="AL20" s="540"/>
      <c r="AM20" s="540"/>
      <c r="AN20" s="540"/>
      <c r="AO20" s="540"/>
      <c r="AP20" s="540"/>
      <c r="AQ20" s="540"/>
      <c r="AR20" s="540"/>
      <c r="AS20" s="540"/>
      <c r="AT20" s="540"/>
      <c r="AU20" s="540"/>
      <c r="AV20" s="540"/>
      <c r="AW20" s="540"/>
      <c r="AX20" s="540"/>
      <c r="AY20" s="540"/>
      <c r="AZ20" s="540"/>
      <c r="BA20" s="540"/>
      <c r="BB20" s="540"/>
      <c r="BC20" s="540"/>
      <c r="BD20" s="541"/>
      <c r="BE20" s="167"/>
      <c r="BF20" s="167"/>
      <c r="BG20" s="167"/>
      <c r="BH20" s="167"/>
      <c r="BI20" s="167"/>
      <c r="BJ20" s="167"/>
      <c r="BK20" s="167"/>
      <c r="BL20" s="167"/>
      <c r="BM20" s="167"/>
      <c r="BN20" s="167"/>
      <c r="BO20" s="167"/>
      <c r="BP20" s="167"/>
      <c r="BQ20" s="167"/>
      <c r="BR20" s="167"/>
      <c r="BS20" s="167"/>
      <c r="BT20" s="167"/>
      <c r="BU20" s="167"/>
      <c r="BV20" s="167"/>
      <c r="BW20" s="167"/>
      <c r="BX20" s="167"/>
      <c r="BY20" s="167"/>
      <c r="BZ20" s="167"/>
      <c r="CA20" s="167"/>
      <c r="CB20" s="167"/>
      <c r="CC20" s="86"/>
      <c r="CD20" s="83"/>
      <c r="CE20" s="80"/>
      <c r="CF20" s="80"/>
      <c r="CH20" s="78" t="s">
        <v>138</v>
      </c>
      <c r="CI20" s="78">
        <v>6</v>
      </c>
      <c r="CO20" s="63">
        <v>1</v>
      </c>
      <c r="CP20" s="63" t="s">
        <v>117</v>
      </c>
      <c r="CQ20" s="63" t="s">
        <v>117</v>
      </c>
      <c r="CR20" s="63" t="s">
        <v>304</v>
      </c>
      <c r="CS20" s="63">
        <v>115</v>
      </c>
    </row>
    <row r="21" spans="1:97" s="17" customFormat="1" ht="13.5">
      <c r="A21" s="171"/>
      <c r="B21" s="73">
        <v>18</v>
      </c>
      <c r="C21" s="528" t="str">
        <f t="shared" si="0"/>
        <v/>
      </c>
      <c r="D21" s="528" t="str">
        <f>IF($G21="","",①申込書!$B$5)</f>
        <v/>
      </c>
      <c r="E21" s="529"/>
      <c r="F21" s="528"/>
      <c r="G21" s="528" t="str">
        <f>IFERROR(VLOOKUP($B21,①申込書!$A$11:$AV$70,37,0),"")</f>
        <v/>
      </c>
      <c r="H21" s="528" t="str">
        <f>IFERROR(VLOOKUP($B21,①申込書!$A$11:$AV$70,5,0)&amp;" "&amp;VLOOKUP($B21,①申込書!$A$11:$AV$70,6,0),"")</f>
        <v/>
      </c>
      <c r="I21" s="530"/>
      <c r="J21" s="530"/>
      <c r="K21" s="530"/>
      <c r="L21" s="528" t="str">
        <f t="shared" si="1"/>
        <v/>
      </c>
      <c r="M21" s="531" t="str">
        <f t="shared" si="2"/>
        <v/>
      </c>
      <c r="N21" s="528" t="str">
        <f>IFERROR(VLOOKUP($B21,①申込書!$A$11:$AV$70,7,0),"")</f>
        <v/>
      </c>
      <c r="O21" s="528" t="str">
        <f>IFERROR(VLOOKUP($B21,①申込書!$A$11:$AV$70,13,0),"")</f>
        <v/>
      </c>
      <c r="P21" s="532"/>
      <c r="Q21" s="533" t="str">
        <f>IF($G21="","",①申込書!$D$7)</f>
        <v/>
      </c>
      <c r="R21" s="528" t="str">
        <f>IFERROR(VLOOKUP($B21,①申込書!$A$11:$AV$70,38,0),"")</f>
        <v/>
      </c>
      <c r="S21" s="533" t="str">
        <f>IF(R21="","",VLOOKUP(R21,全集約!$CD$4:$CE$44,2,0))</f>
        <v/>
      </c>
      <c r="T21" s="531" t="str">
        <f>IFERROR(VLOOKUP($B21,①申込書!$A$11:$AV$70,24,0),"")</f>
        <v/>
      </c>
      <c r="U21" s="534" t="str">
        <f>IFERROR(VLOOKUP($B21,①申込書!$A$11:$AV$70,25,0),"")</f>
        <v/>
      </c>
      <c r="V21" s="528" t="str">
        <f>IFERROR(VLOOKUP($B21,①申込書!$A$11:$AV$70,39,0),"")</f>
        <v/>
      </c>
      <c r="W21" s="533" t="str">
        <f>IF(V21="","",VLOOKUP(V21,全集約!$CD$4:$CE$44,2,0))</f>
        <v/>
      </c>
      <c r="X21" s="531" t="str">
        <f>IFERROR(VLOOKUP($B21,①申込書!$A$11:$AV$70,34,0),"")</f>
        <v/>
      </c>
      <c r="Y21" s="534" t="str">
        <f>IFERROR(VLOOKUP($B21,①申込書!$A$11:$AV$70,35,0),"")</f>
        <v/>
      </c>
      <c r="Z21" s="528" t="str">
        <f>IFERROR(VLOOKUP($B21,①申込書!$A$11:$AV$70,40,0),"")</f>
        <v/>
      </c>
      <c r="AA21" s="533" t="str">
        <f>IF(Z21="","",VLOOKUP(Z21,全集約!$CD$4:$CE$44,2,0))</f>
        <v/>
      </c>
      <c r="AB21" s="535" t="str">
        <f>IF($AA21=8,①申込書!$X$57,IF($AA21=19,①申込書!$X$58,""))</f>
        <v/>
      </c>
      <c r="AC21" s="19"/>
      <c r="AD21" s="539"/>
      <c r="AE21" s="540"/>
      <c r="AF21" s="540"/>
      <c r="AG21" s="540"/>
      <c r="AH21" s="540"/>
      <c r="AI21" s="540"/>
      <c r="AJ21" s="540"/>
      <c r="AK21" s="540"/>
      <c r="AL21" s="540"/>
      <c r="AM21" s="540"/>
      <c r="AN21" s="540"/>
      <c r="AO21" s="540"/>
      <c r="AP21" s="540"/>
      <c r="AQ21" s="540"/>
      <c r="AR21" s="540"/>
      <c r="AS21" s="540"/>
      <c r="AT21" s="540"/>
      <c r="AU21" s="540"/>
      <c r="AV21" s="540"/>
      <c r="AW21" s="540"/>
      <c r="AX21" s="540"/>
      <c r="AY21" s="540"/>
      <c r="AZ21" s="540"/>
      <c r="BA21" s="540"/>
      <c r="BB21" s="540"/>
      <c r="BC21" s="540"/>
      <c r="BD21" s="541"/>
      <c r="BE21" s="167"/>
      <c r="BF21" s="167"/>
      <c r="BG21" s="167"/>
      <c r="BH21" s="167"/>
      <c r="BI21" s="167"/>
      <c r="BJ21" s="167"/>
      <c r="BK21" s="167"/>
      <c r="BL21" s="167"/>
      <c r="BM21" s="167"/>
      <c r="BN21" s="167"/>
      <c r="BO21" s="167"/>
      <c r="BP21" s="167"/>
      <c r="BQ21" s="167"/>
      <c r="BR21" s="167"/>
      <c r="BS21" s="167"/>
      <c r="BT21" s="167"/>
      <c r="BU21" s="167"/>
      <c r="BV21" s="167"/>
      <c r="BW21" s="167"/>
      <c r="BX21" s="167"/>
      <c r="BY21" s="167"/>
      <c r="BZ21" s="167"/>
      <c r="CA21" s="167"/>
      <c r="CB21" s="167"/>
      <c r="CC21" s="86"/>
      <c r="CD21" s="83" t="s">
        <v>1039</v>
      </c>
      <c r="CE21" s="80">
        <v>14</v>
      </c>
      <c r="CF21" s="80"/>
      <c r="CH21" s="78" t="s">
        <v>139</v>
      </c>
      <c r="CI21" s="78">
        <v>7</v>
      </c>
      <c r="CO21" s="63">
        <v>1</v>
      </c>
      <c r="CP21" s="63" t="s">
        <v>117</v>
      </c>
      <c r="CQ21" s="63" t="s">
        <v>117</v>
      </c>
      <c r="CR21" s="63" t="s">
        <v>305</v>
      </c>
      <c r="CS21" s="63">
        <v>116</v>
      </c>
    </row>
    <row r="22" spans="1:97" s="17" customFormat="1" ht="13.5">
      <c r="A22" s="171"/>
      <c r="B22" s="73">
        <v>19</v>
      </c>
      <c r="C22" s="528" t="str">
        <f t="shared" si="0"/>
        <v/>
      </c>
      <c r="D22" s="528" t="str">
        <f>IF($G22="","",①申込書!$B$5)</f>
        <v/>
      </c>
      <c r="E22" s="529"/>
      <c r="F22" s="528"/>
      <c r="G22" s="528" t="str">
        <f>IFERROR(VLOOKUP($B22,①申込書!$A$11:$AV$70,37,0),"")</f>
        <v/>
      </c>
      <c r="H22" s="528" t="str">
        <f>IFERROR(VLOOKUP($B22,①申込書!$A$11:$AV$70,5,0)&amp;" "&amp;VLOOKUP($B22,①申込書!$A$11:$AV$70,6,0),"")</f>
        <v/>
      </c>
      <c r="I22" s="530"/>
      <c r="J22" s="530"/>
      <c r="K22" s="530"/>
      <c r="L22" s="528" t="str">
        <f t="shared" si="1"/>
        <v/>
      </c>
      <c r="M22" s="531" t="str">
        <f t="shared" si="2"/>
        <v/>
      </c>
      <c r="N22" s="528" t="str">
        <f>IFERROR(VLOOKUP($B22,①申込書!$A$11:$AV$70,7,0),"")</f>
        <v/>
      </c>
      <c r="O22" s="528" t="str">
        <f>IFERROR(VLOOKUP($B22,①申込書!$A$11:$AV$70,13,0),"")</f>
        <v/>
      </c>
      <c r="P22" s="532"/>
      <c r="Q22" s="533" t="str">
        <f>IF($G22="","",①申込書!$D$7)</f>
        <v/>
      </c>
      <c r="R22" s="528" t="str">
        <f>IFERROR(VLOOKUP($B22,①申込書!$A$11:$AV$70,38,0),"")</f>
        <v/>
      </c>
      <c r="S22" s="533" t="str">
        <f>IF(R22="","",VLOOKUP(R22,全集約!$CD$4:$CE$44,2,0))</f>
        <v/>
      </c>
      <c r="T22" s="531" t="str">
        <f>IFERROR(VLOOKUP($B22,①申込書!$A$11:$AV$70,24,0),"")</f>
        <v/>
      </c>
      <c r="U22" s="534" t="str">
        <f>IFERROR(VLOOKUP($B22,①申込書!$A$11:$AV$70,25,0),"")</f>
        <v/>
      </c>
      <c r="V22" s="528" t="str">
        <f>IFERROR(VLOOKUP($B22,①申込書!$A$11:$AV$70,39,0),"")</f>
        <v/>
      </c>
      <c r="W22" s="533" t="str">
        <f>IF(V22="","",VLOOKUP(V22,全集約!$CD$4:$CE$44,2,0))</f>
        <v/>
      </c>
      <c r="X22" s="531" t="str">
        <f>IFERROR(VLOOKUP($B22,①申込書!$A$11:$AV$70,34,0),"")</f>
        <v/>
      </c>
      <c r="Y22" s="534" t="str">
        <f>IFERROR(VLOOKUP($B22,①申込書!$A$11:$AV$70,35,0),"")</f>
        <v/>
      </c>
      <c r="Z22" s="528" t="str">
        <f>IFERROR(VLOOKUP($B22,①申込書!$A$11:$AV$70,40,0),"")</f>
        <v/>
      </c>
      <c r="AA22" s="533" t="str">
        <f>IF(Z22="","",VLOOKUP(Z22,全集約!$CD$4:$CE$44,2,0))</f>
        <v/>
      </c>
      <c r="AB22" s="535" t="str">
        <f>IF($AA22=8,①申込書!$X$57,IF($AA22=19,①申込書!$X$58,""))</f>
        <v/>
      </c>
      <c r="AC22" s="19"/>
      <c r="AD22" s="539"/>
      <c r="AE22" s="540"/>
      <c r="AF22" s="540"/>
      <c r="AG22" s="540"/>
      <c r="AH22" s="540"/>
      <c r="AI22" s="540"/>
      <c r="AJ22" s="540"/>
      <c r="AK22" s="540"/>
      <c r="AL22" s="540"/>
      <c r="AM22" s="540"/>
      <c r="AN22" s="540"/>
      <c r="AO22" s="540"/>
      <c r="AP22" s="540"/>
      <c r="AQ22" s="540"/>
      <c r="AR22" s="540"/>
      <c r="AS22" s="540"/>
      <c r="AT22" s="540"/>
      <c r="AU22" s="540"/>
      <c r="AV22" s="540"/>
      <c r="AW22" s="540"/>
      <c r="AX22" s="540"/>
      <c r="AY22" s="540"/>
      <c r="AZ22" s="540"/>
      <c r="BA22" s="540"/>
      <c r="BB22" s="540"/>
      <c r="BC22" s="540"/>
      <c r="BD22" s="541"/>
      <c r="BE22" s="167"/>
      <c r="BF22" s="167"/>
      <c r="BG22" s="167"/>
      <c r="BH22" s="167"/>
      <c r="BI22" s="167"/>
      <c r="BJ22" s="167"/>
      <c r="BK22" s="167"/>
      <c r="BL22" s="167"/>
      <c r="BM22" s="167"/>
      <c r="BN22" s="167"/>
      <c r="BO22" s="167"/>
      <c r="BP22" s="167"/>
      <c r="BQ22" s="167"/>
      <c r="BR22" s="167"/>
      <c r="BS22" s="167"/>
      <c r="BT22" s="167"/>
      <c r="BU22" s="167"/>
      <c r="BV22" s="167"/>
      <c r="BW22" s="167"/>
      <c r="BX22" s="167"/>
      <c r="BY22" s="167"/>
      <c r="BZ22" s="167"/>
      <c r="CA22" s="167"/>
      <c r="CB22" s="167"/>
      <c r="CC22" s="86"/>
      <c r="CD22" s="83" t="s">
        <v>1040</v>
      </c>
      <c r="CE22" s="80">
        <v>15</v>
      </c>
      <c r="CF22" s="80"/>
      <c r="CH22" s="78" t="s">
        <v>140</v>
      </c>
      <c r="CI22" s="78">
        <v>8</v>
      </c>
      <c r="CO22" s="63">
        <v>1</v>
      </c>
      <c r="CP22" s="63" t="s">
        <v>117</v>
      </c>
      <c r="CQ22" s="63" t="s">
        <v>117</v>
      </c>
      <c r="CR22" s="63" t="s">
        <v>306</v>
      </c>
      <c r="CS22" s="63">
        <v>117</v>
      </c>
    </row>
    <row r="23" spans="1:97" s="17" customFormat="1" ht="13.5">
      <c r="A23" s="171"/>
      <c r="B23" s="73">
        <v>20</v>
      </c>
      <c r="C23" s="528" t="str">
        <f t="shared" si="0"/>
        <v/>
      </c>
      <c r="D23" s="528" t="str">
        <f>IF($G23="","",①申込書!$B$5)</f>
        <v/>
      </c>
      <c r="E23" s="529"/>
      <c r="F23" s="528"/>
      <c r="G23" s="528" t="str">
        <f>IFERROR(VLOOKUP($B23,①申込書!$A$11:$AV$70,37,0),"")</f>
        <v/>
      </c>
      <c r="H23" s="528" t="str">
        <f>IFERROR(VLOOKUP($B23,①申込書!$A$11:$AV$70,5,0)&amp;" "&amp;VLOOKUP($B23,①申込書!$A$11:$AV$70,6,0),"")</f>
        <v/>
      </c>
      <c r="I23" s="530"/>
      <c r="J23" s="530"/>
      <c r="K23" s="530"/>
      <c r="L23" s="528" t="str">
        <f t="shared" si="1"/>
        <v/>
      </c>
      <c r="M23" s="531" t="str">
        <f t="shared" si="2"/>
        <v/>
      </c>
      <c r="N23" s="528" t="str">
        <f>IFERROR(VLOOKUP($B23,①申込書!$A$11:$AV$70,7,0),"")</f>
        <v/>
      </c>
      <c r="O23" s="528" t="str">
        <f>IFERROR(VLOOKUP($B23,①申込書!$A$11:$AV$70,13,0),"")</f>
        <v/>
      </c>
      <c r="P23" s="532"/>
      <c r="Q23" s="533" t="str">
        <f>IF($G23="","",①申込書!$D$7)</f>
        <v/>
      </c>
      <c r="R23" s="528" t="str">
        <f>IFERROR(VLOOKUP($B23,①申込書!$A$11:$AV$70,38,0),"")</f>
        <v/>
      </c>
      <c r="S23" s="533" t="str">
        <f>IF(R23="","",VLOOKUP(R23,全集約!$CD$4:$CE$44,2,0))</f>
        <v/>
      </c>
      <c r="T23" s="531" t="str">
        <f>IFERROR(VLOOKUP($B23,①申込書!$A$11:$AV$70,24,0),"")</f>
        <v/>
      </c>
      <c r="U23" s="534" t="str">
        <f>IFERROR(VLOOKUP($B23,①申込書!$A$11:$AV$70,25,0),"")</f>
        <v/>
      </c>
      <c r="V23" s="528" t="str">
        <f>IFERROR(VLOOKUP($B23,①申込書!$A$11:$AV$70,39,0),"")</f>
        <v/>
      </c>
      <c r="W23" s="533" t="str">
        <f>IF(V23="","",VLOOKUP(V23,全集約!$CD$4:$CE$44,2,0))</f>
        <v/>
      </c>
      <c r="X23" s="531" t="str">
        <f>IFERROR(VLOOKUP($B23,①申込書!$A$11:$AV$70,34,0),"")</f>
        <v/>
      </c>
      <c r="Y23" s="534" t="str">
        <f>IFERROR(VLOOKUP($B23,①申込書!$A$11:$AV$70,35,0),"")</f>
        <v/>
      </c>
      <c r="Z23" s="528" t="str">
        <f>IFERROR(VLOOKUP($B23,①申込書!$A$11:$AV$70,40,0),"")</f>
        <v/>
      </c>
      <c r="AA23" s="533" t="str">
        <f>IF(Z23="","",VLOOKUP(Z23,全集約!$CD$4:$CE$44,2,0))</f>
        <v/>
      </c>
      <c r="AB23" s="535" t="str">
        <f>IF($AA23=8,①申込書!$X$57,IF($AA23=19,①申込書!$X$58,""))</f>
        <v/>
      </c>
      <c r="AC23" s="19"/>
      <c r="AD23" s="539"/>
      <c r="AE23" s="540"/>
      <c r="AF23" s="540"/>
      <c r="AG23" s="540"/>
      <c r="AH23" s="540"/>
      <c r="AI23" s="540"/>
      <c r="AJ23" s="540"/>
      <c r="AK23" s="540"/>
      <c r="AL23" s="540"/>
      <c r="AM23" s="540"/>
      <c r="AN23" s="540"/>
      <c r="AO23" s="540"/>
      <c r="AP23" s="540"/>
      <c r="AQ23" s="540"/>
      <c r="AR23" s="540"/>
      <c r="AS23" s="540"/>
      <c r="AT23" s="540"/>
      <c r="AU23" s="540"/>
      <c r="AV23" s="540"/>
      <c r="AW23" s="540"/>
      <c r="AX23" s="540"/>
      <c r="AY23" s="540"/>
      <c r="AZ23" s="540"/>
      <c r="BA23" s="540"/>
      <c r="BB23" s="540"/>
      <c r="BC23" s="540"/>
      <c r="BD23" s="541"/>
      <c r="BE23" s="167"/>
      <c r="BF23" s="167"/>
      <c r="BG23" s="167"/>
      <c r="BH23" s="167"/>
      <c r="BI23" s="167"/>
      <c r="BJ23" s="167"/>
      <c r="BK23" s="167"/>
      <c r="BL23" s="167"/>
      <c r="BM23" s="167"/>
      <c r="BN23" s="167"/>
      <c r="BO23" s="167"/>
      <c r="BP23" s="167"/>
      <c r="BQ23" s="167"/>
      <c r="BR23" s="167"/>
      <c r="BS23" s="167"/>
      <c r="BT23" s="167"/>
      <c r="BU23" s="167"/>
      <c r="BV23" s="167"/>
      <c r="BW23" s="167"/>
      <c r="BX23" s="167"/>
      <c r="BY23" s="167"/>
      <c r="BZ23" s="167"/>
      <c r="CA23" s="167"/>
      <c r="CB23" s="167"/>
      <c r="CC23" s="86"/>
      <c r="CD23" s="83" t="s">
        <v>1041</v>
      </c>
      <c r="CE23" s="80">
        <v>16</v>
      </c>
      <c r="CF23" s="80"/>
      <c r="CH23" s="78" t="s">
        <v>141</v>
      </c>
      <c r="CI23" s="78">
        <v>9</v>
      </c>
      <c r="CO23" s="63">
        <v>1</v>
      </c>
      <c r="CP23" s="63" t="s">
        <v>117</v>
      </c>
      <c r="CQ23" s="63" t="s">
        <v>117</v>
      </c>
      <c r="CR23" s="63" t="s">
        <v>307</v>
      </c>
      <c r="CS23" s="63">
        <v>118</v>
      </c>
    </row>
    <row r="24" spans="1:97" s="17" customFormat="1" ht="13.5">
      <c r="A24" s="171"/>
      <c r="B24" s="73">
        <v>21</v>
      </c>
      <c r="C24" s="528" t="str">
        <f t="shared" si="0"/>
        <v/>
      </c>
      <c r="D24" s="528" t="str">
        <f>IF($G24="","",①申込書!$B$5)</f>
        <v/>
      </c>
      <c r="E24" s="529"/>
      <c r="F24" s="528"/>
      <c r="G24" s="528" t="str">
        <f>IFERROR(VLOOKUP($B24,①申込書!$A$11:$AV$70,37,0),"")</f>
        <v/>
      </c>
      <c r="H24" s="528" t="str">
        <f>IFERROR(VLOOKUP($B24,①申込書!$A$11:$AV$70,5,0)&amp;" "&amp;VLOOKUP($B24,①申込書!$A$11:$AV$70,6,0),"")</f>
        <v/>
      </c>
      <c r="I24" s="530"/>
      <c r="J24" s="530"/>
      <c r="K24" s="530"/>
      <c r="L24" s="528" t="str">
        <f t="shared" si="1"/>
        <v/>
      </c>
      <c r="M24" s="531" t="str">
        <f t="shared" si="2"/>
        <v/>
      </c>
      <c r="N24" s="528" t="str">
        <f>IFERROR(VLOOKUP($B24,①申込書!$A$11:$AV$70,7,0),"")</f>
        <v/>
      </c>
      <c r="O24" s="528" t="str">
        <f>IFERROR(VLOOKUP($B24,①申込書!$A$11:$AV$70,13,0),"")</f>
        <v/>
      </c>
      <c r="P24" s="532"/>
      <c r="Q24" s="533" t="str">
        <f>IF($G24="","",①申込書!$D$7)</f>
        <v/>
      </c>
      <c r="R24" s="528" t="str">
        <f>IFERROR(VLOOKUP($B24,①申込書!$A$11:$AV$70,38,0),"")</f>
        <v/>
      </c>
      <c r="S24" s="533" t="str">
        <f>IF(R24="","",VLOOKUP(R24,全集約!$CD$4:$CE$44,2,0))</f>
        <v/>
      </c>
      <c r="T24" s="531" t="str">
        <f>IFERROR(VLOOKUP($B24,①申込書!$A$11:$AV$70,24,0),"")</f>
        <v/>
      </c>
      <c r="U24" s="534" t="str">
        <f>IFERROR(VLOOKUP($B24,①申込書!$A$11:$AV$70,25,0),"")</f>
        <v/>
      </c>
      <c r="V24" s="528" t="str">
        <f>IFERROR(VLOOKUP($B24,①申込書!$A$11:$AV$70,39,0),"")</f>
        <v/>
      </c>
      <c r="W24" s="533" t="str">
        <f>IF(V24="","",VLOOKUP(V24,全集約!$CD$4:$CE$44,2,0))</f>
        <v/>
      </c>
      <c r="X24" s="531" t="str">
        <f>IFERROR(VLOOKUP($B24,①申込書!$A$11:$AV$70,34,0),"")</f>
        <v/>
      </c>
      <c r="Y24" s="534" t="str">
        <f>IFERROR(VLOOKUP($B24,①申込書!$A$11:$AV$70,35,0),"")</f>
        <v/>
      </c>
      <c r="Z24" s="528" t="str">
        <f>IFERROR(VLOOKUP($B24,①申込書!$A$11:$AV$70,40,0),"")</f>
        <v/>
      </c>
      <c r="AA24" s="533" t="str">
        <f>IF(Z24="","",VLOOKUP(Z24,全集約!$CD$4:$CE$44,2,0))</f>
        <v/>
      </c>
      <c r="AB24" s="535" t="str">
        <f>IF($AA24=8,①申込書!$X$57,IF($AA24=19,①申込書!$X$58,""))</f>
        <v/>
      </c>
      <c r="AC24" s="19"/>
      <c r="AD24" s="539"/>
      <c r="AE24" s="540"/>
      <c r="AF24" s="540"/>
      <c r="AG24" s="540"/>
      <c r="AH24" s="540"/>
      <c r="AI24" s="540"/>
      <c r="AJ24" s="540"/>
      <c r="AK24" s="540"/>
      <c r="AL24" s="540"/>
      <c r="AM24" s="540"/>
      <c r="AN24" s="540"/>
      <c r="AO24" s="540"/>
      <c r="AP24" s="540"/>
      <c r="AQ24" s="540"/>
      <c r="AR24" s="540"/>
      <c r="AS24" s="540"/>
      <c r="AT24" s="540"/>
      <c r="AU24" s="540"/>
      <c r="AV24" s="540"/>
      <c r="AW24" s="540"/>
      <c r="AX24" s="540"/>
      <c r="AY24" s="540"/>
      <c r="AZ24" s="540"/>
      <c r="BA24" s="540"/>
      <c r="BB24" s="540"/>
      <c r="BC24" s="540"/>
      <c r="BD24" s="541"/>
      <c r="BE24" s="167"/>
      <c r="BF24" s="167"/>
      <c r="BG24" s="167"/>
      <c r="BH24" s="167"/>
      <c r="BI24" s="167"/>
      <c r="BJ24" s="167"/>
      <c r="BK24" s="167"/>
      <c r="BL24" s="167"/>
      <c r="BM24" s="167"/>
      <c r="BN24" s="167"/>
      <c r="BO24" s="167"/>
      <c r="BP24" s="167"/>
      <c r="BQ24" s="167"/>
      <c r="BR24" s="167"/>
      <c r="BS24" s="167"/>
      <c r="BT24" s="167"/>
      <c r="BU24" s="167"/>
      <c r="BV24" s="167"/>
      <c r="BW24" s="167"/>
      <c r="BX24" s="167"/>
      <c r="BY24" s="167"/>
      <c r="BZ24" s="167"/>
      <c r="CA24" s="167"/>
      <c r="CB24" s="167"/>
      <c r="CC24" s="86"/>
      <c r="CD24" s="83" t="s">
        <v>1042</v>
      </c>
      <c r="CE24" s="80">
        <v>17</v>
      </c>
      <c r="CF24" s="80"/>
      <c r="CH24" s="78" t="s">
        <v>142</v>
      </c>
      <c r="CI24" s="78">
        <v>10</v>
      </c>
      <c r="CO24" s="63">
        <v>1</v>
      </c>
      <c r="CP24" s="63" t="s">
        <v>117</v>
      </c>
      <c r="CQ24" s="63" t="s">
        <v>117</v>
      </c>
      <c r="CR24" s="63" t="s">
        <v>308</v>
      </c>
      <c r="CS24" s="63">
        <v>119</v>
      </c>
    </row>
    <row r="25" spans="1:97" s="17" customFormat="1" ht="13.5">
      <c r="A25" s="171"/>
      <c r="B25" s="73">
        <v>22</v>
      </c>
      <c r="C25" s="528" t="str">
        <f t="shared" si="0"/>
        <v/>
      </c>
      <c r="D25" s="528" t="str">
        <f>IF($G25="","",①申込書!$B$5)</f>
        <v/>
      </c>
      <c r="E25" s="529"/>
      <c r="F25" s="528"/>
      <c r="G25" s="528" t="str">
        <f>IFERROR(VLOOKUP($B25,①申込書!$A$11:$AV$70,37,0),"")</f>
        <v/>
      </c>
      <c r="H25" s="528" t="str">
        <f>IFERROR(VLOOKUP($B25,①申込書!$A$11:$AV$70,5,0)&amp;" "&amp;VLOOKUP($B25,①申込書!$A$11:$AV$70,6,0),"")</f>
        <v/>
      </c>
      <c r="I25" s="530"/>
      <c r="J25" s="530"/>
      <c r="K25" s="530"/>
      <c r="L25" s="528" t="str">
        <f t="shared" si="1"/>
        <v/>
      </c>
      <c r="M25" s="531" t="str">
        <f t="shared" si="2"/>
        <v/>
      </c>
      <c r="N25" s="528" t="str">
        <f>IFERROR(VLOOKUP($B25,①申込書!$A$11:$AV$70,7,0),"")</f>
        <v/>
      </c>
      <c r="O25" s="528" t="str">
        <f>IFERROR(VLOOKUP($B25,①申込書!$A$11:$AV$70,13,0),"")</f>
        <v/>
      </c>
      <c r="P25" s="532"/>
      <c r="Q25" s="533" t="str">
        <f>IF($G25="","",①申込書!$D$7)</f>
        <v/>
      </c>
      <c r="R25" s="528" t="str">
        <f>IFERROR(VLOOKUP($B25,①申込書!$A$11:$AV$70,38,0),"")</f>
        <v/>
      </c>
      <c r="S25" s="533" t="str">
        <f>IF(R25="","",VLOOKUP(R25,全集約!$CD$4:$CE$44,2,0))</f>
        <v/>
      </c>
      <c r="T25" s="531" t="str">
        <f>IFERROR(VLOOKUP($B25,①申込書!$A$11:$AV$70,24,0),"")</f>
        <v/>
      </c>
      <c r="U25" s="534" t="str">
        <f>IFERROR(VLOOKUP($B25,①申込書!$A$11:$AV$70,25,0),"")</f>
        <v/>
      </c>
      <c r="V25" s="528" t="str">
        <f>IFERROR(VLOOKUP($B25,①申込書!$A$11:$AV$70,39,0),"")</f>
        <v/>
      </c>
      <c r="W25" s="533" t="str">
        <f>IF(V25="","",VLOOKUP(V25,全集約!$CD$4:$CE$44,2,0))</f>
        <v/>
      </c>
      <c r="X25" s="531" t="str">
        <f>IFERROR(VLOOKUP($B25,①申込書!$A$11:$AV$70,34,0),"")</f>
        <v/>
      </c>
      <c r="Y25" s="534" t="str">
        <f>IFERROR(VLOOKUP($B25,①申込書!$A$11:$AV$70,35,0),"")</f>
        <v/>
      </c>
      <c r="Z25" s="528" t="str">
        <f>IFERROR(VLOOKUP($B25,①申込書!$A$11:$AV$70,40,0),"")</f>
        <v/>
      </c>
      <c r="AA25" s="533" t="str">
        <f>IF(Z25="","",VLOOKUP(Z25,全集約!$CD$4:$CE$44,2,0))</f>
        <v/>
      </c>
      <c r="AB25" s="535" t="str">
        <f>IF($AA25=8,①申込書!$X$57,IF($AA25=19,①申込書!$X$58,""))</f>
        <v/>
      </c>
      <c r="AC25" s="19"/>
      <c r="AD25" s="539"/>
      <c r="AE25" s="540"/>
      <c r="AF25" s="540"/>
      <c r="AG25" s="540"/>
      <c r="AH25" s="540"/>
      <c r="AI25" s="540"/>
      <c r="AJ25" s="540"/>
      <c r="AK25" s="540"/>
      <c r="AL25" s="540"/>
      <c r="AM25" s="540"/>
      <c r="AN25" s="540"/>
      <c r="AO25" s="540"/>
      <c r="AP25" s="540"/>
      <c r="AQ25" s="540"/>
      <c r="AR25" s="540"/>
      <c r="AS25" s="540"/>
      <c r="AT25" s="540"/>
      <c r="AU25" s="540"/>
      <c r="AV25" s="540"/>
      <c r="AW25" s="540"/>
      <c r="AX25" s="540"/>
      <c r="AY25" s="540"/>
      <c r="AZ25" s="540"/>
      <c r="BA25" s="540"/>
      <c r="BB25" s="540"/>
      <c r="BC25" s="540"/>
      <c r="BD25" s="541"/>
      <c r="BE25" s="167"/>
      <c r="BF25" s="167"/>
      <c r="BG25" s="167"/>
      <c r="BH25" s="167"/>
      <c r="BI25" s="167"/>
      <c r="BJ25" s="167"/>
      <c r="BK25" s="167"/>
      <c r="BL25" s="167"/>
      <c r="BM25" s="167"/>
      <c r="BN25" s="167"/>
      <c r="BO25" s="167"/>
      <c r="BP25" s="167"/>
      <c r="BQ25" s="167"/>
      <c r="BR25" s="167"/>
      <c r="BS25" s="167"/>
      <c r="BT25" s="167"/>
      <c r="BU25" s="167"/>
      <c r="BV25" s="167"/>
      <c r="BW25" s="167"/>
      <c r="BX25" s="167"/>
      <c r="BY25" s="167"/>
      <c r="BZ25" s="167"/>
      <c r="CA25" s="167"/>
      <c r="CB25" s="167"/>
      <c r="CC25" s="86"/>
      <c r="CD25" s="83" t="s">
        <v>1043</v>
      </c>
      <c r="CE25" s="80">
        <v>18</v>
      </c>
      <c r="CF25" s="80"/>
      <c r="CH25" s="78" t="s">
        <v>143</v>
      </c>
      <c r="CI25" s="78">
        <v>11</v>
      </c>
      <c r="CO25" s="63">
        <v>1</v>
      </c>
      <c r="CP25" s="63" t="s">
        <v>117</v>
      </c>
      <c r="CQ25" s="63" t="s">
        <v>117</v>
      </c>
      <c r="CR25" s="63" t="s">
        <v>309</v>
      </c>
      <c r="CS25" s="63">
        <v>120</v>
      </c>
    </row>
    <row r="26" spans="1:97" s="17" customFormat="1" ht="13.5">
      <c r="A26" s="171"/>
      <c r="B26" s="73">
        <v>23</v>
      </c>
      <c r="C26" s="528" t="str">
        <f t="shared" si="0"/>
        <v/>
      </c>
      <c r="D26" s="528" t="str">
        <f>IF($G26="","",①申込書!$B$5)</f>
        <v/>
      </c>
      <c r="E26" s="529"/>
      <c r="F26" s="528"/>
      <c r="G26" s="528" t="str">
        <f>IFERROR(VLOOKUP($B26,①申込書!$A$11:$AV$70,37,0),"")</f>
        <v/>
      </c>
      <c r="H26" s="528" t="str">
        <f>IFERROR(VLOOKUP($B26,①申込書!$A$11:$AV$70,5,0)&amp;" "&amp;VLOOKUP($B26,①申込書!$A$11:$AV$70,6,0),"")</f>
        <v/>
      </c>
      <c r="I26" s="530"/>
      <c r="J26" s="530"/>
      <c r="K26" s="530"/>
      <c r="L26" s="528" t="str">
        <f t="shared" si="1"/>
        <v/>
      </c>
      <c r="M26" s="531" t="str">
        <f t="shared" si="2"/>
        <v/>
      </c>
      <c r="N26" s="528" t="str">
        <f>IFERROR(VLOOKUP($B26,①申込書!$A$11:$AV$70,7,0),"")</f>
        <v/>
      </c>
      <c r="O26" s="528" t="str">
        <f>IFERROR(VLOOKUP($B26,①申込書!$A$11:$AV$70,13,0),"")</f>
        <v/>
      </c>
      <c r="P26" s="532"/>
      <c r="Q26" s="533" t="str">
        <f>IF($G26="","",①申込書!$D$7)</f>
        <v/>
      </c>
      <c r="R26" s="528" t="str">
        <f>IFERROR(VLOOKUP($B26,①申込書!$A$11:$AV$70,38,0),"")</f>
        <v/>
      </c>
      <c r="S26" s="533" t="str">
        <f>IF(R26="","",VLOOKUP(R26,全集約!$CD$4:$CE$44,2,0))</f>
        <v/>
      </c>
      <c r="T26" s="531" t="str">
        <f>IFERROR(VLOOKUP($B26,①申込書!$A$11:$AV$70,24,0),"")</f>
        <v/>
      </c>
      <c r="U26" s="534" t="str">
        <f>IFERROR(VLOOKUP($B26,①申込書!$A$11:$AV$70,25,0),"")</f>
        <v/>
      </c>
      <c r="V26" s="528" t="str">
        <f>IFERROR(VLOOKUP($B26,①申込書!$A$11:$AV$70,39,0),"")</f>
        <v/>
      </c>
      <c r="W26" s="533" t="str">
        <f>IF(V26="","",VLOOKUP(V26,全集約!$CD$4:$CE$44,2,0))</f>
        <v/>
      </c>
      <c r="X26" s="531" t="str">
        <f>IFERROR(VLOOKUP($B26,①申込書!$A$11:$AV$70,34,0),"")</f>
        <v/>
      </c>
      <c r="Y26" s="534" t="str">
        <f>IFERROR(VLOOKUP($B26,①申込書!$A$11:$AV$70,35,0),"")</f>
        <v/>
      </c>
      <c r="Z26" s="528" t="str">
        <f>IFERROR(VLOOKUP($B26,①申込書!$A$11:$AV$70,40,0),"")</f>
        <v/>
      </c>
      <c r="AA26" s="533" t="str">
        <f>IF(Z26="","",VLOOKUP(Z26,全集約!$CD$4:$CE$44,2,0))</f>
        <v/>
      </c>
      <c r="AB26" s="535" t="str">
        <f>IF($AA26=8,①申込書!$X$57,IF($AA26=19,①申込書!$X$58,""))</f>
        <v/>
      </c>
      <c r="AC26" s="19"/>
      <c r="AD26" s="539"/>
      <c r="AE26" s="540"/>
      <c r="AF26" s="540"/>
      <c r="AG26" s="540"/>
      <c r="AH26" s="540"/>
      <c r="AI26" s="540"/>
      <c r="AJ26" s="540"/>
      <c r="AK26" s="540"/>
      <c r="AL26" s="540"/>
      <c r="AM26" s="540"/>
      <c r="AN26" s="540"/>
      <c r="AO26" s="540"/>
      <c r="AP26" s="540"/>
      <c r="AQ26" s="540"/>
      <c r="AR26" s="540"/>
      <c r="AS26" s="540"/>
      <c r="AT26" s="540"/>
      <c r="AU26" s="540"/>
      <c r="AV26" s="540"/>
      <c r="AW26" s="540"/>
      <c r="AX26" s="540"/>
      <c r="AY26" s="540"/>
      <c r="AZ26" s="540"/>
      <c r="BA26" s="540"/>
      <c r="BB26" s="540"/>
      <c r="BC26" s="540"/>
      <c r="BD26" s="541"/>
      <c r="BE26" s="167"/>
      <c r="BF26" s="167"/>
      <c r="BG26" s="167"/>
      <c r="BH26" s="167"/>
      <c r="BI26" s="167"/>
      <c r="BJ26" s="167"/>
      <c r="BK26" s="167"/>
      <c r="BL26" s="167"/>
      <c r="BM26" s="167"/>
      <c r="BN26" s="167"/>
      <c r="BO26" s="167"/>
      <c r="BP26" s="167"/>
      <c r="BQ26" s="167"/>
      <c r="BR26" s="167"/>
      <c r="BS26" s="167"/>
      <c r="BT26" s="167"/>
      <c r="BU26" s="167"/>
      <c r="BV26" s="167"/>
      <c r="BW26" s="167"/>
      <c r="BX26" s="167"/>
      <c r="BY26" s="167"/>
      <c r="BZ26" s="167"/>
      <c r="CA26" s="167"/>
      <c r="CB26" s="167"/>
      <c r="CC26" s="86"/>
      <c r="CD26" s="83" t="s">
        <v>1045</v>
      </c>
      <c r="CE26" s="80">
        <v>20</v>
      </c>
      <c r="CF26" s="80"/>
      <c r="CH26" s="78" t="s">
        <v>144</v>
      </c>
      <c r="CI26" s="78">
        <v>12</v>
      </c>
      <c r="CO26" s="63">
        <v>1</v>
      </c>
      <c r="CP26" s="63" t="s">
        <v>117</v>
      </c>
      <c r="CQ26" s="63" t="s">
        <v>117</v>
      </c>
      <c r="CR26" s="63" t="s">
        <v>310</v>
      </c>
      <c r="CS26" s="63">
        <v>121</v>
      </c>
    </row>
    <row r="27" spans="1:97" s="17" customFormat="1" ht="13.5">
      <c r="A27" s="171"/>
      <c r="B27" s="73">
        <v>24</v>
      </c>
      <c r="C27" s="528" t="str">
        <f t="shared" si="0"/>
        <v/>
      </c>
      <c r="D27" s="528" t="str">
        <f>IF($G27="","",①申込書!$B$5)</f>
        <v/>
      </c>
      <c r="E27" s="529"/>
      <c r="F27" s="528"/>
      <c r="G27" s="528" t="str">
        <f>IFERROR(VLOOKUP($B27,①申込書!$A$11:$AV$70,37,0),"")</f>
        <v/>
      </c>
      <c r="H27" s="528" t="str">
        <f>IFERROR(VLOOKUP($B27,①申込書!$A$11:$AV$70,5,0)&amp;" "&amp;VLOOKUP($B27,①申込書!$A$11:$AV$70,6,0),"")</f>
        <v/>
      </c>
      <c r="I27" s="530"/>
      <c r="J27" s="530"/>
      <c r="K27" s="530"/>
      <c r="L27" s="528" t="str">
        <f t="shared" si="1"/>
        <v/>
      </c>
      <c r="M27" s="531" t="str">
        <f t="shared" si="2"/>
        <v/>
      </c>
      <c r="N27" s="528" t="str">
        <f>IFERROR(VLOOKUP($B27,①申込書!$A$11:$AV$70,7,0),"")</f>
        <v/>
      </c>
      <c r="O27" s="528" t="str">
        <f>IFERROR(VLOOKUP($B27,①申込書!$A$11:$AV$70,13,0),"")</f>
        <v/>
      </c>
      <c r="P27" s="532"/>
      <c r="Q27" s="533" t="str">
        <f>IF($G27="","",①申込書!$D$7)</f>
        <v/>
      </c>
      <c r="R27" s="528" t="str">
        <f>IFERROR(VLOOKUP($B27,①申込書!$A$11:$AV$70,38,0),"")</f>
        <v/>
      </c>
      <c r="S27" s="533" t="str">
        <f>IF(R27="","",VLOOKUP(R27,全集約!$CD$4:$CE$44,2,0))</f>
        <v/>
      </c>
      <c r="T27" s="531" t="str">
        <f>IFERROR(VLOOKUP($B27,①申込書!$A$11:$AV$70,24,0),"")</f>
        <v/>
      </c>
      <c r="U27" s="534" t="str">
        <f>IFERROR(VLOOKUP($B27,①申込書!$A$11:$AV$70,25,0),"")</f>
        <v/>
      </c>
      <c r="V27" s="528" t="str">
        <f>IFERROR(VLOOKUP($B27,①申込書!$A$11:$AV$70,39,0),"")</f>
        <v/>
      </c>
      <c r="W27" s="533" t="str">
        <f>IF(V27="","",VLOOKUP(V27,全集約!$CD$4:$CE$44,2,0))</f>
        <v/>
      </c>
      <c r="X27" s="531" t="str">
        <f>IFERROR(VLOOKUP($B27,①申込書!$A$11:$AV$70,34,0),"")</f>
        <v/>
      </c>
      <c r="Y27" s="534" t="str">
        <f>IFERROR(VLOOKUP($B27,①申込書!$A$11:$AV$70,35,0),"")</f>
        <v/>
      </c>
      <c r="Z27" s="528" t="str">
        <f>IFERROR(VLOOKUP($B27,①申込書!$A$11:$AV$70,40,0),"")</f>
        <v/>
      </c>
      <c r="AA27" s="533" t="str">
        <f>IF(Z27="","",VLOOKUP(Z27,全集約!$CD$4:$CE$44,2,0))</f>
        <v/>
      </c>
      <c r="AB27" s="535" t="str">
        <f>IF($AA27=8,①申込書!$X$57,IF($AA27=19,①申込書!$X$58,""))</f>
        <v/>
      </c>
      <c r="AC27" s="19"/>
      <c r="AD27" s="539"/>
      <c r="AE27" s="540"/>
      <c r="AF27" s="540"/>
      <c r="AG27" s="540"/>
      <c r="AH27" s="540"/>
      <c r="AI27" s="540"/>
      <c r="AJ27" s="540"/>
      <c r="AK27" s="540"/>
      <c r="AL27" s="540"/>
      <c r="AM27" s="540"/>
      <c r="AN27" s="540"/>
      <c r="AO27" s="540"/>
      <c r="AP27" s="540"/>
      <c r="AQ27" s="540"/>
      <c r="AR27" s="540"/>
      <c r="AS27" s="540"/>
      <c r="AT27" s="540"/>
      <c r="AU27" s="540"/>
      <c r="AV27" s="540"/>
      <c r="AW27" s="540"/>
      <c r="AX27" s="540"/>
      <c r="AY27" s="540"/>
      <c r="AZ27" s="540"/>
      <c r="BA27" s="540"/>
      <c r="BB27" s="540"/>
      <c r="BC27" s="540"/>
      <c r="BD27" s="541"/>
      <c r="BE27" s="167"/>
      <c r="BF27" s="167"/>
      <c r="BG27" s="167"/>
      <c r="BH27" s="167"/>
      <c r="BI27" s="167"/>
      <c r="BJ27" s="167"/>
      <c r="BK27" s="167"/>
      <c r="BL27" s="167"/>
      <c r="BM27" s="167"/>
      <c r="BN27" s="167"/>
      <c r="BO27" s="167"/>
      <c r="BP27" s="167"/>
      <c r="BQ27" s="167"/>
      <c r="BR27" s="167"/>
      <c r="BS27" s="167"/>
      <c r="BT27" s="167"/>
      <c r="BU27" s="167"/>
      <c r="BV27" s="167"/>
      <c r="BW27" s="167"/>
      <c r="BX27" s="167"/>
      <c r="BY27" s="167"/>
      <c r="BZ27" s="167"/>
      <c r="CA27" s="167"/>
      <c r="CB27" s="167"/>
      <c r="CC27" s="86"/>
      <c r="CD27" s="83" t="s">
        <v>1046</v>
      </c>
      <c r="CE27" s="80">
        <v>21</v>
      </c>
      <c r="CF27" s="80"/>
      <c r="CH27" s="78" t="s">
        <v>145</v>
      </c>
      <c r="CI27" s="78">
        <v>13</v>
      </c>
      <c r="CO27" s="63">
        <v>1</v>
      </c>
      <c r="CP27" s="63" t="s">
        <v>117</v>
      </c>
      <c r="CQ27" s="63" t="s">
        <v>117</v>
      </c>
      <c r="CR27" s="63" t="s">
        <v>311</v>
      </c>
      <c r="CS27" s="63">
        <v>122</v>
      </c>
    </row>
    <row r="28" spans="1:97" s="17" customFormat="1" ht="13.5">
      <c r="A28" s="171"/>
      <c r="B28" s="73">
        <v>25</v>
      </c>
      <c r="C28" s="528" t="str">
        <f t="shared" si="0"/>
        <v/>
      </c>
      <c r="D28" s="528" t="str">
        <f>IF($G28="","",①申込書!$B$5)</f>
        <v/>
      </c>
      <c r="E28" s="529"/>
      <c r="F28" s="528"/>
      <c r="G28" s="528" t="str">
        <f>IFERROR(VLOOKUP($B28,①申込書!$A$11:$AV$70,37,0),"")</f>
        <v/>
      </c>
      <c r="H28" s="528" t="str">
        <f>IFERROR(VLOOKUP($B28,①申込書!$A$11:$AV$70,5,0)&amp;" "&amp;VLOOKUP($B28,①申込書!$A$11:$AV$70,6,0),"")</f>
        <v/>
      </c>
      <c r="I28" s="530"/>
      <c r="J28" s="530"/>
      <c r="K28" s="530"/>
      <c r="L28" s="528" t="str">
        <f t="shared" si="1"/>
        <v/>
      </c>
      <c r="M28" s="531" t="str">
        <f t="shared" si="2"/>
        <v/>
      </c>
      <c r="N28" s="528" t="str">
        <f>IFERROR(VLOOKUP($B28,①申込書!$A$11:$AV$70,7,0),"")</f>
        <v/>
      </c>
      <c r="O28" s="528" t="str">
        <f>IFERROR(VLOOKUP($B28,①申込書!$A$11:$AV$70,13,0),"")</f>
        <v/>
      </c>
      <c r="P28" s="532"/>
      <c r="Q28" s="533" t="str">
        <f>IF($G28="","",①申込書!$D$7)</f>
        <v/>
      </c>
      <c r="R28" s="528" t="str">
        <f>IFERROR(VLOOKUP($B28,①申込書!$A$11:$AV$70,38,0),"")</f>
        <v/>
      </c>
      <c r="S28" s="533" t="str">
        <f>IF(R28="","",VLOOKUP(R28,全集約!$CD$4:$CE$44,2,0))</f>
        <v/>
      </c>
      <c r="T28" s="531" t="str">
        <f>IFERROR(VLOOKUP($B28,①申込書!$A$11:$AV$70,24,0),"")</f>
        <v/>
      </c>
      <c r="U28" s="534" t="str">
        <f>IFERROR(VLOOKUP($B28,①申込書!$A$11:$AV$70,25,0),"")</f>
        <v/>
      </c>
      <c r="V28" s="528" t="str">
        <f>IFERROR(VLOOKUP($B28,①申込書!$A$11:$AV$70,39,0),"")</f>
        <v/>
      </c>
      <c r="W28" s="533" t="str">
        <f>IF(V28="","",VLOOKUP(V28,全集約!$CD$4:$CE$44,2,0))</f>
        <v/>
      </c>
      <c r="X28" s="531" t="str">
        <f>IFERROR(VLOOKUP($B28,①申込書!$A$11:$AV$70,34,0),"")</f>
        <v/>
      </c>
      <c r="Y28" s="534" t="str">
        <f>IFERROR(VLOOKUP($B28,①申込書!$A$11:$AV$70,35,0),"")</f>
        <v/>
      </c>
      <c r="Z28" s="528" t="str">
        <f>IFERROR(VLOOKUP($B28,①申込書!$A$11:$AV$70,40,0),"")</f>
        <v/>
      </c>
      <c r="AA28" s="533" t="str">
        <f>IF(Z28="","",VLOOKUP(Z28,全集約!$CD$4:$CE$44,2,0))</f>
        <v/>
      </c>
      <c r="AB28" s="535" t="str">
        <f>IF($AA28=8,①申込書!$X$57,IF($AA28=19,①申込書!$X$58,""))</f>
        <v/>
      </c>
      <c r="AC28" s="19"/>
      <c r="AD28" s="539"/>
      <c r="AE28" s="540"/>
      <c r="AF28" s="540"/>
      <c r="AG28" s="540"/>
      <c r="AH28" s="540"/>
      <c r="AI28" s="540"/>
      <c r="AJ28" s="540"/>
      <c r="AK28" s="540"/>
      <c r="AL28" s="540"/>
      <c r="AM28" s="540"/>
      <c r="AN28" s="540"/>
      <c r="AO28" s="540"/>
      <c r="AP28" s="540"/>
      <c r="AQ28" s="540"/>
      <c r="AR28" s="540"/>
      <c r="AS28" s="540"/>
      <c r="AT28" s="540"/>
      <c r="AU28" s="540"/>
      <c r="AV28" s="540"/>
      <c r="AW28" s="540"/>
      <c r="AX28" s="540"/>
      <c r="AY28" s="540"/>
      <c r="AZ28" s="540"/>
      <c r="BA28" s="540"/>
      <c r="BB28" s="540"/>
      <c r="BC28" s="540"/>
      <c r="BD28" s="541"/>
      <c r="BE28" s="167"/>
      <c r="BF28" s="167"/>
      <c r="BG28" s="167"/>
      <c r="BH28" s="167"/>
      <c r="BI28" s="167"/>
      <c r="BJ28" s="167"/>
      <c r="BK28" s="167"/>
      <c r="BL28" s="167"/>
      <c r="BM28" s="167"/>
      <c r="BN28" s="167"/>
      <c r="BO28" s="167"/>
      <c r="BP28" s="167"/>
      <c r="BQ28" s="167"/>
      <c r="BR28" s="167"/>
      <c r="BS28" s="167"/>
      <c r="BT28" s="167"/>
      <c r="BU28" s="167"/>
      <c r="BV28" s="167"/>
      <c r="BW28" s="167"/>
      <c r="BX28" s="167"/>
      <c r="BY28" s="167"/>
      <c r="BZ28" s="167"/>
      <c r="CA28" s="167"/>
      <c r="CB28" s="167"/>
      <c r="CC28" s="86"/>
      <c r="CD28" s="83" t="s">
        <v>1047</v>
      </c>
      <c r="CE28" s="80">
        <v>22</v>
      </c>
      <c r="CF28" s="80"/>
      <c r="CH28" s="78" t="s">
        <v>146</v>
      </c>
      <c r="CI28" s="78">
        <v>14</v>
      </c>
      <c r="CO28" s="63">
        <v>1</v>
      </c>
      <c r="CP28" s="63" t="s">
        <v>117</v>
      </c>
      <c r="CQ28" s="63" t="s">
        <v>117</v>
      </c>
      <c r="CR28" s="63" t="s">
        <v>312</v>
      </c>
      <c r="CS28" s="63">
        <v>123</v>
      </c>
    </row>
    <row r="29" spans="1:97" s="17" customFormat="1" ht="13.5">
      <c r="A29" s="171"/>
      <c r="B29" s="73">
        <v>26</v>
      </c>
      <c r="C29" s="528" t="str">
        <f t="shared" si="0"/>
        <v/>
      </c>
      <c r="D29" s="528" t="str">
        <f>IF($G29="","",①申込書!$B$5)</f>
        <v/>
      </c>
      <c r="E29" s="529"/>
      <c r="F29" s="528"/>
      <c r="G29" s="528" t="str">
        <f>IFERROR(VLOOKUP($B29,①申込書!$A$11:$AV$70,37,0),"")</f>
        <v/>
      </c>
      <c r="H29" s="528" t="str">
        <f>IFERROR(VLOOKUP($B29,①申込書!$A$11:$AV$70,5,0)&amp;" "&amp;VLOOKUP($B29,①申込書!$A$11:$AV$70,6,0),"")</f>
        <v/>
      </c>
      <c r="I29" s="530"/>
      <c r="J29" s="530"/>
      <c r="K29" s="530"/>
      <c r="L29" s="528" t="str">
        <f t="shared" si="1"/>
        <v/>
      </c>
      <c r="M29" s="531" t="str">
        <f t="shared" si="2"/>
        <v/>
      </c>
      <c r="N29" s="528" t="str">
        <f>IFERROR(VLOOKUP($B29,①申込書!$A$11:$AV$70,7,0),"")</f>
        <v/>
      </c>
      <c r="O29" s="528" t="str">
        <f>IFERROR(VLOOKUP($B29,①申込書!$A$11:$AV$70,13,0),"")</f>
        <v/>
      </c>
      <c r="P29" s="532"/>
      <c r="Q29" s="533" t="str">
        <f>IF($G29="","",①申込書!$D$7)</f>
        <v/>
      </c>
      <c r="R29" s="528" t="str">
        <f>IFERROR(VLOOKUP($B29,①申込書!$A$11:$AV$70,38,0),"")</f>
        <v/>
      </c>
      <c r="S29" s="533" t="str">
        <f>IF(R29="","",VLOOKUP(R29,全集約!$CD$4:$CE$44,2,0))</f>
        <v/>
      </c>
      <c r="T29" s="531" t="str">
        <f>IFERROR(VLOOKUP($B29,①申込書!$A$11:$AV$70,24,0),"")</f>
        <v/>
      </c>
      <c r="U29" s="534" t="str">
        <f>IFERROR(VLOOKUP($B29,①申込書!$A$11:$AV$70,25,0),"")</f>
        <v/>
      </c>
      <c r="V29" s="528" t="str">
        <f>IFERROR(VLOOKUP($B29,①申込書!$A$11:$AV$70,39,0),"")</f>
        <v/>
      </c>
      <c r="W29" s="533" t="str">
        <f>IF(V29="","",VLOOKUP(V29,全集約!$CD$4:$CE$44,2,0))</f>
        <v/>
      </c>
      <c r="X29" s="531" t="str">
        <f>IFERROR(VLOOKUP($B29,①申込書!$A$11:$AV$70,34,0),"")</f>
        <v/>
      </c>
      <c r="Y29" s="534" t="str">
        <f>IFERROR(VLOOKUP($B29,①申込書!$A$11:$AV$70,35,0),"")</f>
        <v/>
      </c>
      <c r="Z29" s="528" t="str">
        <f>IFERROR(VLOOKUP($B29,①申込書!$A$11:$AV$70,40,0),"")</f>
        <v/>
      </c>
      <c r="AA29" s="533" t="str">
        <f>IF(Z29="","",VLOOKUP(Z29,全集約!$CD$4:$CE$44,2,0))</f>
        <v/>
      </c>
      <c r="AB29" s="535" t="str">
        <f>IF($AA29=8,①申込書!$X$57,IF($AA29=19,①申込書!$X$58,""))</f>
        <v/>
      </c>
      <c r="AC29" s="19"/>
      <c r="AD29" s="539"/>
      <c r="AE29" s="540"/>
      <c r="AF29" s="540"/>
      <c r="AG29" s="540"/>
      <c r="AH29" s="540"/>
      <c r="AI29" s="540"/>
      <c r="AJ29" s="540"/>
      <c r="AK29" s="540"/>
      <c r="AL29" s="540"/>
      <c r="AM29" s="540"/>
      <c r="AN29" s="540"/>
      <c r="AO29" s="540"/>
      <c r="AP29" s="540"/>
      <c r="AQ29" s="540"/>
      <c r="AR29" s="540"/>
      <c r="AS29" s="540"/>
      <c r="AT29" s="540"/>
      <c r="AU29" s="540"/>
      <c r="AV29" s="540"/>
      <c r="AW29" s="540"/>
      <c r="AX29" s="540"/>
      <c r="AY29" s="540"/>
      <c r="AZ29" s="540"/>
      <c r="BA29" s="540"/>
      <c r="BB29" s="540"/>
      <c r="BC29" s="540"/>
      <c r="BD29" s="541"/>
      <c r="BE29" s="167"/>
      <c r="BF29" s="167"/>
      <c r="BG29" s="167"/>
      <c r="BH29" s="167"/>
      <c r="BI29" s="167"/>
      <c r="BJ29" s="167"/>
      <c r="BK29" s="167"/>
      <c r="BL29" s="167"/>
      <c r="BM29" s="167"/>
      <c r="BN29" s="167"/>
      <c r="BO29" s="167"/>
      <c r="BP29" s="167"/>
      <c r="BQ29" s="167"/>
      <c r="BR29" s="167"/>
      <c r="BS29" s="167"/>
      <c r="BT29" s="167"/>
      <c r="BU29" s="167"/>
      <c r="BV29" s="167"/>
      <c r="BW29" s="167"/>
      <c r="BX29" s="167"/>
      <c r="BY29" s="167"/>
      <c r="BZ29" s="167"/>
      <c r="CA29" s="167"/>
      <c r="CB29" s="167"/>
      <c r="CC29" s="86"/>
      <c r="CD29" s="83" t="s">
        <v>1048</v>
      </c>
      <c r="CE29" s="80">
        <v>23</v>
      </c>
      <c r="CF29" s="80"/>
      <c r="CH29" s="78" t="s">
        <v>147</v>
      </c>
      <c r="CI29" s="78">
        <v>15</v>
      </c>
      <c r="CO29" s="63">
        <v>1</v>
      </c>
      <c r="CP29" s="63" t="s">
        <v>117</v>
      </c>
      <c r="CQ29" s="63" t="s">
        <v>117</v>
      </c>
      <c r="CR29" s="63" t="s">
        <v>117</v>
      </c>
      <c r="CS29" s="63">
        <v>124</v>
      </c>
    </row>
    <row r="30" spans="1:97" s="17" customFormat="1" ht="13.5">
      <c r="A30" s="171"/>
      <c r="B30" s="73">
        <v>27</v>
      </c>
      <c r="C30" s="528" t="str">
        <f t="shared" si="0"/>
        <v/>
      </c>
      <c r="D30" s="528" t="str">
        <f>IF($G30="","",①申込書!$B$5)</f>
        <v/>
      </c>
      <c r="E30" s="529"/>
      <c r="F30" s="528"/>
      <c r="G30" s="528" t="str">
        <f>IFERROR(VLOOKUP($B30,①申込書!$A$11:$AV$70,37,0),"")</f>
        <v/>
      </c>
      <c r="H30" s="528" t="str">
        <f>IFERROR(VLOOKUP($B30,①申込書!$A$11:$AV$70,5,0)&amp;" "&amp;VLOOKUP($B30,①申込書!$A$11:$AV$70,6,0),"")</f>
        <v/>
      </c>
      <c r="I30" s="530"/>
      <c r="J30" s="530"/>
      <c r="K30" s="530"/>
      <c r="L30" s="528" t="str">
        <f t="shared" si="1"/>
        <v/>
      </c>
      <c r="M30" s="531" t="str">
        <f t="shared" si="2"/>
        <v/>
      </c>
      <c r="N30" s="528" t="str">
        <f>IFERROR(VLOOKUP($B30,①申込書!$A$11:$AV$70,7,0),"")</f>
        <v/>
      </c>
      <c r="O30" s="528" t="str">
        <f>IFERROR(VLOOKUP($B30,①申込書!$A$11:$AV$70,13,0),"")</f>
        <v/>
      </c>
      <c r="P30" s="532"/>
      <c r="Q30" s="533" t="str">
        <f>IF($G30="","",①申込書!$D$7)</f>
        <v/>
      </c>
      <c r="R30" s="528" t="str">
        <f>IFERROR(VLOOKUP($B30,①申込書!$A$11:$AV$70,38,0),"")</f>
        <v/>
      </c>
      <c r="S30" s="533" t="str">
        <f>IF(R30="","",VLOOKUP(R30,全集約!$CD$4:$CE$44,2,0))</f>
        <v/>
      </c>
      <c r="T30" s="531" t="str">
        <f>IFERROR(VLOOKUP($B30,①申込書!$A$11:$AV$70,24,0),"")</f>
        <v/>
      </c>
      <c r="U30" s="534" t="str">
        <f>IFERROR(VLOOKUP($B30,①申込書!$A$11:$AV$70,25,0),"")</f>
        <v/>
      </c>
      <c r="V30" s="528" t="str">
        <f>IFERROR(VLOOKUP($B30,①申込書!$A$11:$AV$70,39,0),"")</f>
        <v/>
      </c>
      <c r="W30" s="533" t="str">
        <f>IF(V30="","",VLOOKUP(V30,全集約!$CD$4:$CE$44,2,0))</f>
        <v/>
      </c>
      <c r="X30" s="531" t="str">
        <f>IFERROR(VLOOKUP($B30,①申込書!$A$11:$AV$70,34,0),"")</f>
        <v/>
      </c>
      <c r="Y30" s="534" t="str">
        <f>IFERROR(VLOOKUP($B30,①申込書!$A$11:$AV$70,35,0),"")</f>
        <v/>
      </c>
      <c r="Z30" s="528" t="str">
        <f>IFERROR(VLOOKUP($B30,①申込書!$A$11:$AV$70,40,0),"")</f>
        <v/>
      </c>
      <c r="AA30" s="533" t="str">
        <f>IF(Z30="","",VLOOKUP(Z30,全集約!$CD$4:$CE$44,2,0))</f>
        <v/>
      </c>
      <c r="AB30" s="535" t="str">
        <f>IF($AA30=8,①申込書!$X$57,IF($AA30=19,①申込書!$X$58,""))</f>
        <v/>
      </c>
      <c r="AC30" s="19"/>
      <c r="AD30" s="539"/>
      <c r="AE30" s="540"/>
      <c r="AF30" s="540"/>
      <c r="AG30" s="540"/>
      <c r="AH30" s="540"/>
      <c r="AI30" s="540"/>
      <c r="AJ30" s="540"/>
      <c r="AK30" s="540"/>
      <c r="AL30" s="540"/>
      <c r="AM30" s="540"/>
      <c r="AN30" s="540"/>
      <c r="AO30" s="540"/>
      <c r="AP30" s="540"/>
      <c r="AQ30" s="540"/>
      <c r="AR30" s="540"/>
      <c r="AS30" s="540"/>
      <c r="AT30" s="540"/>
      <c r="AU30" s="540"/>
      <c r="AV30" s="540"/>
      <c r="AW30" s="540"/>
      <c r="AX30" s="540"/>
      <c r="AY30" s="540"/>
      <c r="AZ30" s="540"/>
      <c r="BA30" s="540"/>
      <c r="BB30" s="540"/>
      <c r="BC30" s="540"/>
      <c r="BD30" s="541"/>
      <c r="BE30" s="167"/>
      <c r="BF30" s="167"/>
      <c r="BG30" s="167"/>
      <c r="BH30" s="167"/>
      <c r="BI30" s="167"/>
      <c r="BJ30" s="167"/>
      <c r="BK30" s="167"/>
      <c r="BL30" s="167"/>
      <c r="BM30" s="167"/>
      <c r="BN30" s="167"/>
      <c r="BO30" s="167"/>
      <c r="BP30" s="167"/>
      <c r="BQ30" s="167"/>
      <c r="BR30" s="167"/>
      <c r="BS30" s="167"/>
      <c r="BT30" s="167"/>
      <c r="BU30" s="167"/>
      <c r="BV30" s="167"/>
      <c r="BW30" s="167"/>
      <c r="BX30" s="167"/>
      <c r="BY30" s="167"/>
      <c r="BZ30" s="167"/>
      <c r="CA30" s="167"/>
      <c r="CB30" s="167"/>
      <c r="CC30" s="86"/>
      <c r="CD30" s="83"/>
      <c r="CE30" s="80"/>
      <c r="CF30" s="80"/>
      <c r="CH30" s="78" t="s">
        <v>148</v>
      </c>
      <c r="CI30" s="78">
        <v>16</v>
      </c>
      <c r="CO30" s="63">
        <v>1</v>
      </c>
      <c r="CP30" s="63" t="s">
        <v>117</v>
      </c>
      <c r="CQ30" s="63" t="s">
        <v>117</v>
      </c>
      <c r="CR30" s="63" t="s">
        <v>313</v>
      </c>
      <c r="CS30" s="63">
        <v>125</v>
      </c>
    </row>
    <row r="31" spans="1:97" s="17" customFormat="1" ht="13.5">
      <c r="A31" s="171"/>
      <c r="B31" s="73">
        <v>28</v>
      </c>
      <c r="C31" s="528" t="str">
        <f t="shared" si="0"/>
        <v/>
      </c>
      <c r="D31" s="528" t="str">
        <f>IF($G31="","",①申込書!$B$5)</f>
        <v/>
      </c>
      <c r="E31" s="529"/>
      <c r="F31" s="528"/>
      <c r="G31" s="528" t="str">
        <f>IFERROR(VLOOKUP($B31,①申込書!$A$11:$AV$70,37,0),"")</f>
        <v/>
      </c>
      <c r="H31" s="528" t="str">
        <f>IFERROR(VLOOKUP($B31,①申込書!$A$11:$AV$70,5,0)&amp;" "&amp;VLOOKUP($B31,①申込書!$A$11:$AV$70,6,0),"")</f>
        <v/>
      </c>
      <c r="I31" s="530"/>
      <c r="J31" s="530"/>
      <c r="K31" s="530"/>
      <c r="L31" s="528" t="str">
        <f t="shared" si="1"/>
        <v/>
      </c>
      <c r="M31" s="531" t="str">
        <f t="shared" si="2"/>
        <v/>
      </c>
      <c r="N31" s="528" t="str">
        <f>IFERROR(VLOOKUP($B31,①申込書!$A$11:$AV$70,7,0),"")</f>
        <v/>
      </c>
      <c r="O31" s="528" t="str">
        <f>IFERROR(VLOOKUP($B31,①申込書!$A$11:$AV$70,13,0),"")</f>
        <v/>
      </c>
      <c r="P31" s="532"/>
      <c r="Q31" s="533" t="str">
        <f>IF($G31="","",①申込書!$D$7)</f>
        <v/>
      </c>
      <c r="R31" s="528" t="str">
        <f>IFERROR(VLOOKUP($B31,①申込書!$A$11:$AV$70,38,0),"")</f>
        <v/>
      </c>
      <c r="S31" s="533" t="str">
        <f>IF(R31="","",VLOOKUP(R31,全集約!$CD$4:$CE$44,2,0))</f>
        <v/>
      </c>
      <c r="T31" s="531" t="str">
        <f>IFERROR(VLOOKUP($B31,①申込書!$A$11:$AV$70,24,0),"")</f>
        <v/>
      </c>
      <c r="U31" s="534" t="str">
        <f>IFERROR(VLOOKUP($B31,①申込書!$A$11:$AV$70,25,0),"")</f>
        <v/>
      </c>
      <c r="V31" s="528" t="str">
        <f>IFERROR(VLOOKUP($B31,①申込書!$A$11:$AV$70,39,0),"")</f>
        <v/>
      </c>
      <c r="W31" s="533" t="str">
        <f>IF(V31="","",VLOOKUP(V31,全集約!$CD$4:$CE$44,2,0))</f>
        <v/>
      </c>
      <c r="X31" s="531" t="str">
        <f>IFERROR(VLOOKUP($B31,①申込書!$A$11:$AV$70,34,0),"")</f>
        <v/>
      </c>
      <c r="Y31" s="534" t="str">
        <f>IFERROR(VLOOKUP($B31,①申込書!$A$11:$AV$70,35,0),"")</f>
        <v/>
      </c>
      <c r="Z31" s="528" t="str">
        <f>IFERROR(VLOOKUP($B31,①申込書!$A$11:$AV$70,40,0),"")</f>
        <v/>
      </c>
      <c r="AA31" s="533" t="str">
        <f>IF(Z31="","",VLOOKUP(Z31,全集約!$CD$4:$CE$44,2,0))</f>
        <v/>
      </c>
      <c r="AB31" s="535" t="str">
        <f>IF($AA31=8,①申込書!$X$57,IF($AA31=19,①申込書!$X$58,""))</f>
        <v/>
      </c>
      <c r="AC31" s="19"/>
      <c r="AD31" s="539"/>
      <c r="AE31" s="540"/>
      <c r="AF31" s="540"/>
      <c r="AG31" s="540"/>
      <c r="AH31" s="540"/>
      <c r="AI31" s="540"/>
      <c r="AJ31" s="540"/>
      <c r="AK31" s="540"/>
      <c r="AL31" s="540"/>
      <c r="AM31" s="540"/>
      <c r="AN31" s="540"/>
      <c r="AO31" s="540"/>
      <c r="AP31" s="540"/>
      <c r="AQ31" s="540"/>
      <c r="AR31" s="540"/>
      <c r="AS31" s="540"/>
      <c r="AT31" s="540"/>
      <c r="AU31" s="540"/>
      <c r="AV31" s="540"/>
      <c r="AW31" s="540"/>
      <c r="AX31" s="540"/>
      <c r="AY31" s="540"/>
      <c r="AZ31" s="540"/>
      <c r="BA31" s="540"/>
      <c r="BB31" s="540"/>
      <c r="BC31" s="540"/>
      <c r="BD31" s="541"/>
      <c r="BE31" s="167"/>
      <c r="BF31" s="167"/>
      <c r="BG31" s="167"/>
      <c r="BH31" s="167"/>
      <c r="BI31" s="167"/>
      <c r="BJ31" s="167"/>
      <c r="BK31" s="167"/>
      <c r="BL31" s="167"/>
      <c r="BM31" s="167"/>
      <c r="BN31" s="167"/>
      <c r="BO31" s="167"/>
      <c r="BP31" s="167"/>
      <c r="BQ31" s="167"/>
      <c r="BR31" s="167"/>
      <c r="BS31" s="167"/>
      <c r="BT31" s="167"/>
      <c r="BU31" s="167"/>
      <c r="BV31" s="167"/>
      <c r="BW31" s="167"/>
      <c r="BX31" s="167"/>
      <c r="BY31" s="167"/>
      <c r="BZ31" s="167"/>
      <c r="CA31" s="167"/>
      <c r="CB31" s="167"/>
      <c r="CC31" s="86"/>
      <c r="CD31" s="83"/>
      <c r="CE31" s="80"/>
      <c r="CF31" s="80"/>
      <c r="CH31" s="78" t="s">
        <v>149</v>
      </c>
      <c r="CI31" s="78">
        <v>17</v>
      </c>
      <c r="CO31" s="63">
        <v>1</v>
      </c>
      <c r="CP31" s="63" t="s">
        <v>117</v>
      </c>
      <c r="CQ31" s="63" t="s">
        <v>117</v>
      </c>
      <c r="CR31" s="63" t="s">
        <v>314</v>
      </c>
      <c r="CS31" s="63">
        <v>126</v>
      </c>
    </row>
    <row r="32" spans="1:97" s="17" customFormat="1" ht="13.5">
      <c r="A32" s="171"/>
      <c r="B32" s="73">
        <v>29</v>
      </c>
      <c r="C32" s="528" t="str">
        <f t="shared" si="0"/>
        <v/>
      </c>
      <c r="D32" s="528" t="str">
        <f>IF($G32="","",①申込書!$B$5)</f>
        <v/>
      </c>
      <c r="E32" s="529"/>
      <c r="F32" s="528"/>
      <c r="G32" s="528" t="str">
        <f>IFERROR(VLOOKUP($B32,①申込書!$A$11:$AV$70,37,0),"")</f>
        <v/>
      </c>
      <c r="H32" s="528" t="str">
        <f>IFERROR(VLOOKUP($B32,①申込書!$A$11:$AV$70,5,0)&amp;" "&amp;VLOOKUP($B32,①申込書!$A$11:$AV$70,6,0),"")</f>
        <v/>
      </c>
      <c r="I32" s="530"/>
      <c r="J32" s="530"/>
      <c r="K32" s="530"/>
      <c r="L32" s="528" t="str">
        <f t="shared" si="1"/>
        <v/>
      </c>
      <c r="M32" s="531" t="str">
        <f t="shared" si="2"/>
        <v/>
      </c>
      <c r="N32" s="528" t="str">
        <f>IFERROR(VLOOKUP($B32,①申込書!$A$11:$AV$70,7,0),"")</f>
        <v/>
      </c>
      <c r="O32" s="528" t="str">
        <f>IFERROR(VLOOKUP($B32,①申込書!$A$11:$AV$70,13,0),"")</f>
        <v/>
      </c>
      <c r="P32" s="532"/>
      <c r="Q32" s="533" t="str">
        <f>IF($G32="","",①申込書!$D$7)</f>
        <v/>
      </c>
      <c r="R32" s="528" t="str">
        <f>IFERROR(VLOOKUP($B32,①申込書!$A$11:$AV$70,38,0),"")</f>
        <v/>
      </c>
      <c r="S32" s="533" t="str">
        <f>IF(R32="","",VLOOKUP(R32,全集約!$CD$4:$CE$44,2,0))</f>
        <v/>
      </c>
      <c r="T32" s="531" t="str">
        <f>IFERROR(VLOOKUP($B32,①申込書!$A$11:$AV$70,24,0),"")</f>
        <v/>
      </c>
      <c r="U32" s="534" t="str">
        <f>IFERROR(VLOOKUP($B32,①申込書!$A$11:$AV$70,25,0),"")</f>
        <v/>
      </c>
      <c r="V32" s="528" t="str">
        <f>IFERROR(VLOOKUP($B32,①申込書!$A$11:$AV$70,39,0),"")</f>
        <v/>
      </c>
      <c r="W32" s="533" t="str">
        <f>IF(V32="","",VLOOKUP(V32,全集約!$CD$4:$CE$44,2,0))</f>
        <v/>
      </c>
      <c r="X32" s="531" t="str">
        <f>IFERROR(VLOOKUP($B32,①申込書!$A$11:$AV$70,34,0),"")</f>
        <v/>
      </c>
      <c r="Y32" s="534" t="str">
        <f>IFERROR(VLOOKUP($B32,①申込書!$A$11:$AV$70,35,0),"")</f>
        <v/>
      </c>
      <c r="Z32" s="528" t="str">
        <f>IFERROR(VLOOKUP($B32,①申込書!$A$11:$AV$70,40,0),"")</f>
        <v/>
      </c>
      <c r="AA32" s="533" t="str">
        <f>IF(Z32="","",VLOOKUP(Z32,全集約!$CD$4:$CE$44,2,0))</f>
        <v/>
      </c>
      <c r="AB32" s="535" t="str">
        <f>IF($AA32=8,①申込書!$X$57,IF($AA32=19,①申込書!$X$58,""))</f>
        <v/>
      </c>
      <c r="AC32" s="19"/>
      <c r="AD32" s="539"/>
      <c r="AE32" s="540"/>
      <c r="AF32" s="540"/>
      <c r="AG32" s="540"/>
      <c r="AH32" s="540"/>
      <c r="AI32" s="540"/>
      <c r="AJ32" s="540"/>
      <c r="AK32" s="540"/>
      <c r="AL32" s="540"/>
      <c r="AM32" s="540"/>
      <c r="AN32" s="540"/>
      <c r="AO32" s="540"/>
      <c r="AP32" s="540"/>
      <c r="AQ32" s="540"/>
      <c r="AR32" s="540"/>
      <c r="AS32" s="540"/>
      <c r="AT32" s="540"/>
      <c r="AU32" s="540"/>
      <c r="AV32" s="540"/>
      <c r="AW32" s="540"/>
      <c r="AX32" s="540"/>
      <c r="AY32" s="540"/>
      <c r="AZ32" s="540"/>
      <c r="BA32" s="540"/>
      <c r="BB32" s="540"/>
      <c r="BC32" s="540"/>
      <c r="BD32" s="541"/>
      <c r="BE32" s="167"/>
      <c r="BF32" s="167"/>
      <c r="BG32" s="167"/>
      <c r="BH32" s="167"/>
      <c r="BI32" s="167"/>
      <c r="BJ32" s="167"/>
      <c r="BK32" s="167"/>
      <c r="BL32" s="167"/>
      <c r="BM32" s="167"/>
      <c r="BN32" s="167"/>
      <c r="BO32" s="167"/>
      <c r="BP32" s="167"/>
      <c r="BQ32" s="167"/>
      <c r="BR32" s="167"/>
      <c r="BS32" s="167"/>
      <c r="BT32" s="167"/>
      <c r="BU32" s="167"/>
      <c r="BV32" s="167"/>
      <c r="BW32" s="167"/>
      <c r="BX32" s="167"/>
      <c r="BY32" s="167"/>
      <c r="BZ32" s="167"/>
      <c r="CA32" s="167"/>
      <c r="CB32" s="167"/>
      <c r="CC32" s="86"/>
      <c r="CD32" s="83"/>
      <c r="CE32" s="80"/>
      <c r="CF32" s="80"/>
      <c r="CH32" s="78" t="s">
        <v>150</v>
      </c>
      <c r="CI32" s="78">
        <v>18</v>
      </c>
      <c r="CO32" s="63">
        <v>1</v>
      </c>
      <c r="CP32" s="63" t="s">
        <v>117</v>
      </c>
      <c r="CQ32" s="63" t="s">
        <v>117</v>
      </c>
      <c r="CR32" s="63" t="s">
        <v>315</v>
      </c>
      <c r="CS32" s="63">
        <v>127</v>
      </c>
    </row>
    <row r="33" spans="1:97" s="17" customFormat="1" ht="13.5">
      <c r="A33" s="171"/>
      <c r="B33" s="73">
        <v>30</v>
      </c>
      <c r="C33" s="528" t="str">
        <f t="shared" si="0"/>
        <v/>
      </c>
      <c r="D33" s="528" t="str">
        <f>IF($G33="","",①申込書!$B$5)</f>
        <v/>
      </c>
      <c r="E33" s="529"/>
      <c r="F33" s="528"/>
      <c r="G33" s="528" t="str">
        <f>IFERROR(VLOOKUP($B33,①申込書!$A$11:$AV$70,37,0),"")</f>
        <v/>
      </c>
      <c r="H33" s="528" t="str">
        <f>IFERROR(VLOOKUP($B33,①申込書!$A$11:$AV$70,5,0)&amp;" "&amp;VLOOKUP($B33,①申込書!$A$11:$AV$70,6,0),"")</f>
        <v/>
      </c>
      <c r="I33" s="530"/>
      <c r="J33" s="530"/>
      <c r="K33" s="530"/>
      <c r="L33" s="528" t="str">
        <f t="shared" si="1"/>
        <v/>
      </c>
      <c r="M33" s="531" t="str">
        <f t="shared" si="2"/>
        <v/>
      </c>
      <c r="N33" s="528" t="str">
        <f>IFERROR(VLOOKUP($B33,①申込書!$A$11:$AV$70,7,0),"")</f>
        <v/>
      </c>
      <c r="O33" s="528" t="str">
        <f>IFERROR(VLOOKUP($B33,①申込書!$A$11:$AV$70,13,0),"")</f>
        <v/>
      </c>
      <c r="P33" s="532"/>
      <c r="Q33" s="533" t="str">
        <f>IF($G33="","",①申込書!$D$7)</f>
        <v/>
      </c>
      <c r="R33" s="528" t="str">
        <f>IFERROR(VLOOKUP($B33,①申込書!$A$11:$AV$70,38,0),"")</f>
        <v/>
      </c>
      <c r="S33" s="533" t="str">
        <f>IF(R33="","",VLOOKUP(R33,全集約!$CD$4:$CE$44,2,0))</f>
        <v/>
      </c>
      <c r="T33" s="531" t="str">
        <f>IFERROR(VLOOKUP($B33,①申込書!$A$11:$AV$70,24,0),"")</f>
        <v/>
      </c>
      <c r="U33" s="534" t="str">
        <f>IFERROR(VLOOKUP($B33,①申込書!$A$11:$AV$70,25,0),"")</f>
        <v/>
      </c>
      <c r="V33" s="528" t="str">
        <f>IFERROR(VLOOKUP($B33,①申込書!$A$11:$AV$70,39,0),"")</f>
        <v/>
      </c>
      <c r="W33" s="533" t="str">
        <f>IF(V33="","",VLOOKUP(V33,全集約!$CD$4:$CE$44,2,0))</f>
        <v/>
      </c>
      <c r="X33" s="531" t="str">
        <f>IFERROR(VLOOKUP($B33,①申込書!$A$11:$AV$70,34,0),"")</f>
        <v/>
      </c>
      <c r="Y33" s="534" t="str">
        <f>IFERROR(VLOOKUP($B33,①申込書!$A$11:$AV$70,35,0),"")</f>
        <v/>
      </c>
      <c r="Z33" s="528" t="str">
        <f>IFERROR(VLOOKUP($B33,①申込書!$A$11:$AV$70,40,0),"")</f>
        <v/>
      </c>
      <c r="AA33" s="533" t="str">
        <f>IF(Z33="","",VLOOKUP(Z33,全集約!$CD$4:$CE$44,2,0))</f>
        <v/>
      </c>
      <c r="AB33" s="535" t="str">
        <f>IF($AA33=8,①申込書!$X$57,IF($AA33=19,①申込書!$X$58,""))</f>
        <v/>
      </c>
      <c r="AC33" s="19"/>
      <c r="AD33" s="539"/>
      <c r="AE33" s="540"/>
      <c r="AF33" s="540"/>
      <c r="AG33" s="540"/>
      <c r="AH33" s="540"/>
      <c r="AI33" s="540"/>
      <c r="AJ33" s="540"/>
      <c r="AK33" s="540"/>
      <c r="AL33" s="540"/>
      <c r="AM33" s="540"/>
      <c r="AN33" s="540"/>
      <c r="AO33" s="540"/>
      <c r="AP33" s="540"/>
      <c r="AQ33" s="540"/>
      <c r="AR33" s="540"/>
      <c r="AS33" s="540"/>
      <c r="AT33" s="540"/>
      <c r="AU33" s="540"/>
      <c r="AV33" s="540"/>
      <c r="AW33" s="540"/>
      <c r="AX33" s="540"/>
      <c r="AY33" s="540"/>
      <c r="AZ33" s="540"/>
      <c r="BA33" s="540"/>
      <c r="BB33" s="540"/>
      <c r="BC33" s="540"/>
      <c r="BD33" s="541"/>
      <c r="BE33" s="167"/>
      <c r="BF33" s="167"/>
      <c r="BG33" s="167"/>
      <c r="BH33" s="167"/>
      <c r="BI33" s="167"/>
      <c r="BJ33" s="167"/>
      <c r="BK33" s="167"/>
      <c r="BL33" s="167"/>
      <c r="BM33" s="167"/>
      <c r="BN33" s="167"/>
      <c r="BO33" s="167"/>
      <c r="BP33" s="167"/>
      <c r="BQ33" s="167"/>
      <c r="BR33" s="167"/>
      <c r="BS33" s="167"/>
      <c r="BT33" s="167"/>
      <c r="BU33" s="167"/>
      <c r="BV33" s="167"/>
      <c r="BW33" s="167"/>
      <c r="BX33" s="167"/>
      <c r="BY33" s="167"/>
      <c r="BZ33" s="167"/>
      <c r="CA33" s="167"/>
      <c r="CB33" s="167"/>
      <c r="CC33" s="86"/>
      <c r="CD33" s="81"/>
      <c r="CE33" s="81"/>
      <c r="CF33" s="81"/>
      <c r="CH33" s="78" t="s">
        <v>151</v>
      </c>
      <c r="CI33" s="78">
        <v>19</v>
      </c>
      <c r="CO33" s="63">
        <v>1</v>
      </c>
      <c r="CP33" s="63" t="s">
        <v>117</v>
      </c>
      <c r="CQ33" s="63" t="s">
        <v>117</v>
      </c>
      <c r="CR33" s="63" t="s">
        <v>316</v>
      </c>
      <c r="CS33" s="63">
        <v>128</v>
      </c>
    </row>
    <row r="34" spans="1:97" s="17" customFormat="1" ht="13.5">
      <c r="A34" s="171"/>
      <c r="B34" s="73">
        <v>31</v>
      </c>
      <c r="C34" s="528" t="str">
        <f t="shared" si="0"/>
        <v/>
      </c>
      <c r="D34" s="528" t="str">
        <f>IF($G34="","",①申込書!$B$5)</f>
        <v/>
      </c>
      <c r="E34" s="529"/>
      <c r="F34" s="528"/>
      <c r="G34" s="528" t="str">
        <f>IFERROR(VLOOKUP($B34,①申込書!$A$11:$AV$70,37,0),"")</f>
        <v/>
      </c>
      <c r="H34" s="528" t="str">
        <f>IFERROR(VLOOKUP($B34,①申込書!$A$11:$AV$70,5,0)&amp;" "&amp;VLOOKUP($B34,①申込書!$A$11:$AV$70,6,0),"")</f>
        <v/>
      </c>
      <c r="I34" s="530"/>
      <c r="J34" s="530"/>
      <c r="K34" s="530"/>
      <c r="L34" s="528" t="str">
        <f t="shared" si="1"/>
        <v/>
      </c>
      <c r="M34" s="531" t="str">
        <f t="shared" si="2"/>
        <v/>
      </c>
      <c r="N34" s="528" t="str">
        <f>IFERROR(VLOOKUP($B34,①申込書!$A$11:$AV$70,7,0),"")</f>
        <v/>
      </c>
      <c r="O34" s="528" t="str">
        <f>IFERROR(VLOOKUP($B34,①申込書!$A$11:$AV$70,13,0),"")</f>
        <v/>
      </c>
      <c r="P34" s="532"/>
      <c r="Q34" s="533" t="str">
        <f>IF($G34="","",①申込書!$D$7)</f>
        <v/>
      </c>
      <c r="R34" s="528" t="str">
        <f>IFERROR(VLOOKUP($B34,①申込書!$A$11:$AV$70,38,0),"")</f>
        <v/>
      </c>
      <c r="S34" s="533" t="str">
        <f>IF(R34="","",VLOOKUP(R34,全集約!$CD$4:$CE$44,2,0))</f>
        <v/>
      </c>
      <c r="T34" s="531" t="str">
        <f>IFERROR(VLOOKUP($B34,①申込書!$A$11:$AV$70,24,0),"")</f>
        <v/>
      </c>
      <c r="U34" s="534" t="str">
        <f>IFERROR(VLOOKUP($B34,①申込書!$A$11:$AV$70,25,0),"")</f>
        <v/>
      </c>
      <c r="V34" s="528" t="str">
        <f>IFERROR(VLOOKUP($B34,①申込書!$A$11:$AV$70,39,0),"")</f>
        <v/>
      </c>
      <c r="W34" s="533" t="str">
        <f>IF(V34="","",VLOOKUP(V34,全集約!$CD$4:$CE$44,2,0))</f>
        <v/>
      </c>
      <c r="X34" s="531" t="str">
        <f>IFERROR(VLOOKUP($B34,①申込書!$A$11:$AV$70,34,0),"")</f>
        <v/>
      </c>
      <c r="Y34" s="534" t="str">
        <f>IFERROR(VLOOKUP($B34,①申込書!$A$11:$AV$70,35,0),"")</f>
        <v/>
      </c>
      <c r="Z34" s="528" t="str">
        <f>IFERROR(VLOOKUP($B34,①申込書!$A$11:$AV$70,40,0),"")</f>
        <v/>
      </c>
      <c r="AA34" s="533" t="str">
        <f>IF(Z34="","",VLOOKUP(Z34,全集約!$CD$4:$CE$44,2,0))</f>
        <v/>
      </c>
      <c r="AB34" s="535" t="str">
        <f>IF($AA34=8,①申込書!$X$57,IF($AA34=19,①申込書!$X$58,""))</f>
        <v/>
      </c>
      <c r="AD34" s="539"/>
      <c r="AE34" s="540"/>
      <c r="AF34" s="540"/>
      <c r="AG34" s="540"/>
      <c r="AH34" s="540"/>
      <c r="AI34" s="540"/>
      <c r="AJ34" s="540"/>
      <c r="AK34" s="540"/>
      <c r="AL34" s="540"/>
      <c r="AM34" s="540"/>
      <c r="AN34" s="540"/>
      <c r="AO34" s="540"/>
      <c r="AP34" s="540"/>
      <c r="AQ34" s="540"/>
      <c r="AR34" s="540"/>
      <c r="AS34" s="540"/>
      <c r="AT34" s="540"/>
      <c r="AU34" s="540"/>
      <c r="AV34" s="540"/>
      <c r="AW34" s="540"/>
      <c r="AX34" s="540"/>
      <c r="AY34" s="540"/>
      <c r="AZ34" s="540"/>
      <c r="BA34" s="540"/>
      <c r="BB34" s="540"/>
      <c r="BC34" s="540"/>
      <c r="BD34" s="541"/>
      <c r="BE34" s="167"/>
      <c r="BF34" s="167"/>
      <c r="BG34" s="167"/>
      <c r="BH34" s="167"/>
      <c r="BI34" s="167"/>
      <c r="BJ34" s="167"/>
      <c r="BK34" s="167"/>
      <c r="BL34" s="167"/>
      <c r="BM34" s="167"/>
      <c r="BN34" s="167"/>
      <c r="BO34" s="167"/>
      <c r="BP34" s="167"/>
      <c r="BQ34" s="167"/>
      <c r="BR34" s="167"/>
      <c r="BS34" s="167"/>
      <c r="BT34" s="167"/>
      <c r="BU34" s="167"/>
      <c r="BV34" s="167"/>
      <c r="BW34" s="167"/>
      <c r="BX34" s="167"/>
      <c r="BY34" s="167"/>
      <c r="BZ34" s="167"/>
      <c r="CA34" s="167"/>
      <c r="CB34" s="167"/>
      <c r="CC34" s="86"/>
      <c r="CD34" s="81" t="s">
        <v>1033</v>
      </c>
      <c r="CE34" s="81">
        <v>8</v>
      </c>
      <c r="CF34" s="81"/>
      <c r="CH34" s="78" t="s">
        <v>152</v>
      </c>
      <c r="CI34" s="78">
        <v>20</v>
      </c>
      <c r="CO34" s="63">
        <v>1</v>
      </c>
      <c r="CP34" s="63" t="s">
        <v>117</v>
      </c>
      <c r="CQ34" s="63" t="s">
        <v>117</v>
      </c>
      <c r="CR34" s="63" t="s">
        <v>317</v>
      </c>
      <c r="CS34" s="63">
        <v>129</v>
      </c>
    </row>
    <row r="35" spans="1:97" s="17" customFormat="1" ht="13.5">
      <c r="A35" s="171"/>
      <c r="B35" s="73">
        <v>32</v>
      </c>
      <c r="C35" s="528" t="str">
        <f t="shared" si="0"/>
        <v/>
      </c>
      <c r="D35" s="528" t="str">
        <f>IF($G35="","",①申込書!$B$5)</f>
        <v/>
      </c>
      <c r="E35" s="529"/>
      <c r="F35" s="528"/>
      <c r="G35" s="528" t="str">
        <f>IFERROR(VLOOKUP($B35,①申込書!$A$11:$AV$70,37,0),"")</f>
        <v/>
      </c>
      <c r="H35" s="528" t="str">
        <f>IFERROR(VLOOKUP($B35,①申込書!$A$11:$AV$70,5,0)&amp;" "&amp;VLOOKUP($B35,①申込書!$A$11:$AV$70,6,0),"")</f>
        <v/>
      </c>
      <c r="I35" s="530"/>
      <c r="J35" s="530"/>
      <c r="K35" s="530"/>
      <c r="L35" s="528" t="str">
        <f t="shared" si="1"/>
        <v/>
      </c>
      <c r="M35" s="531" t="str">
        <f t="shared" si="2"/>
        <v/>
      </c>
      <c r="N35" s="528" t="str">
        <f>IFERROR(VLOOKUP($B35,①申込書!$A$11:$AV$70,7,0),"")</f>
        <v/>
      </c>
      <c r="O35" s="528" t="str">
        <f>IFERROR(VLOOKUP($B35,①申込書!$A$11:$AV$70,13,0),"")</f>
        <v/>
      </c>
      <c r="P35" s="532"/>
      <c r="Q35" s="533" t="str">
        <f>IF($G35="","",①申込書!$D$7)</f>
        <v/>
      </c>
      <c r="R35" s="528" t="str">
        <f>IFERROR(VLOOKUP($B35,①申込書!$A$11:$AV$70,38,0),"")</f>
        <v/>
      </c>
      <c r="S35" s="533" t="str">
        <f>IF(R35="","",VLOOKUP(R35,全集約!$CD$4:$CE$44,2,0))</f>
        <v/>
      </c>
      <c r="T35" s="531" t="str">
        <f>IFERROR(VLOOKUP($B35,①申込書!$A$11:$AV$70,24,0),"")</f>
        <v/>
      </c>
      <c r="U35" s="534" t="str">
        <f>IFERROR(VLOOKUP($B35,①申込書!$A$11:$AV$70,25,0),"")</f>
        <v/>
      </c>
      <c r="V35" s="528" t="str">
        <f>IFERROR(VLOOKUP($B35,①申込書!$A$11:$AV$70,39,0),"")</f>
        <v/>
      </c>
      <c r="W35" s="533" t="str">
        <f>IF(V35="","",VLOOKUP(V35,全集約!$CD$4:$CE$44,2,0))</f>
        <v/>
      </c>
      <c r="X35" s="531" t="str">
        <f>IFERROR(VLOOKUP($B35,①申込書!$A$11:$AV$70,34,0),"")</f>
        <v/>
      </c>
      <c r="Y35" s="534" t="str">
        <f>IFERROR(VLOOKUP($B35,①申込書!$A$11:$AV$70,35,0),"")</f>
        <v/>
      </c>
      <c r="Z35" s="528" t="str">
        <f>IFERROR(VLOOKUP($B35,①申込書!$A$11:$AV$70,40,0),"")</f>
        <v/>
      </c>
      <c r="AA35" s="533" t="str">
        <f>IF(Z35="","",VLOOKUP(Z35,全集約!$CD$4:$CE$44,2,0))</f>
        <v/>
      </c>
      <c r="AB35" s="535" t="str">
        <f>IF($AA35=8,①申込書!$X$57,IF($AA35=19,①申込書!$X$58,""))</f>
        <v/>
      </c>
      <c r="AD35" s="539"/>
      <c r="AE35" s="540"/>
      <c r="AF35" s="540"/>
      <c r="AG35" s="540"/>
      <c r="AH35" s="540"/>
      <c r="AI35" s="540"/>
      <c r="AJ35" s="540"/>
      <c r="AK35" s="540"/>
      <c r="AL35" s="540"/>
      <c r="AM35" s="540"/>
      <c r="AN35" s="540"/>
      <c r="AO35" s="540"/>
      <c r="AP35" s="540"/>
      <c r="AQ35" s="540"/>
      <c r="AR35" s="540"/>
      <c r="AS35" s="540"/>
      <c r="AT35" s="540"/>
      <c r="AU35" s="540"/>
      <c r="AV35" s="540"/>
      <c r="AW35" s="540"/>
      <c r="AX35" s="540"/>
      <c r="AY35" s="540"/>
      <c r="AZ35" s="540"/>
      <c r="BA35" s="540"/>
      <c r="BB35" s="540"/>
      <c r="BC35" s="540"/>
      <c r="BD35" s="541"/>
      <c r="BE35" s="167"/>
      <c r="BF35" s="167"/>
      <c r="BG35" s="167"/>
      <c r="BH35" s="167"/>
      <c r="BI35" s="167"/>
      <c r="BJ35" s="167"/>
      <c r="BK35" s="167"/>
      <c r="BL35" s="167"/>
      <c r="BM35" s="167"/>
      <c r="BN35" s="167"/>
      <c r="BO35" s="167"/>
      <c r="BP35" s="167"/>
      <c r="BQ35" s="167"/>
      <c r="BR35" s="167"/>
      <c r="BS35" s="167"/>
      <c r="BT35" s="167"/>
      <c r="BU35" s="167"/>
      <c r="BV35" s="167"/>
      <c r="BW35" s="167"/>
      <c r="BX35" s="167"/>
      <c r="BY35" s="167"/>
      <c r="BZ35" s="167"/>
      <c r="CA35" s="167"/>
      <c r="CB35" s="167"/>
      <c r="CC35" s="86"/>
      <c r="CD35" s="81" t="s">
        <v>1044</v>
      </c>
      <c r="CE35" s="81">
        <v>19</v>
      </c>
      <c r="CF35" s="81"/>
      <c r="CH35" s="78" t="s">
        <v>154</v>
      </c>
      <c r="CI35" s="78">
        <v>21</v>
      </c>
      <c r="CO35" s="63">
        <v>1</v>
      </c>
      <c r="CP35" s="63" t="s">
        <v>117</v>
      </c>
      <c r="CQ35" s="63" t="s">
        <v>117</v>
      </c>
      <c r="CR35" s="63" t="s">
        <v>318</v>
      </c>
      <c r="CS35" s="63">
        <v>130</v>
      </c>
    </row>
    <row r="36" spans="1:97" s="17" customFormat="1" ht="13.5">
      <c r="A36" s="171"/>
      <c r="B36" s="73">
        <v>33</v>
      </c>
      <c r="C36" s="528" t="str">
        <f t="shared" si="0"/>
        <v/>
      </c>
      <c r="D36" s="528" t="str">
        <f>IF($G36="","",①申込書!$B$5)</f>
        <v/>
      </c>
      <c r="E36" s="529"/>
      <c r="F36" s="528"/>
      <c r="G36" s="528" t="str">
        <f>IFERROR(VLOOKUP($B36,①申込書!$A$11:$AV$70,37,0),"")</f>
        <v/>
      </c>
      <c r="H36" s="528" t="str">
        <f>IFERROR(VLOOKUP($B36,①申込書!$A$11:$AV$70,5,0)&amp;" "&amp;VLOOKUP($B36,①申込書!$A$11:$AV$70,6,0),"")</f>
        <v/>
      </c>
      <c r="I36" s="530"/>
      <c r="J36" s="530"/>
      <c r="K36" s="530"/>
      <c r="L36" s="528" t="str">
        <f t="shared" si="1"/>
        <v/>
      </c>
      <c r="M36" s="531" t="str">
        <f t="shared" si="2"/>
        <v/>
      </c>
      <c r="N36" s="528" t="str">
        <f>IFERROR(VLOOKUP($B36,①申込書!$A$11:$AV$70,7,0),"")</f>
        <v/>
      </c>
      <c r="O36" s="528" t="str">
        <f>IFERROR(VLOOKUP($B36,①申込書!$A$11:$AV$70,13,0),"")</f>
        <v/>
      </c>
      <c r="P36" s="532"/>
      <c r="Q36" s="533" t="str">
        <f>IF($G36="","",①申込書!$D$7)</f>
        <v/>
      </c>
      <c r="R36" s="528" t="str">
        <f>IFERROR(VLOOKUP($B36,①申込書!$A$11:$AV$70,38,0),"")</f>
        <v/>
      </c>
      <c r="S36" s="533" t="str">
        <f>IF(R36="","",VLOOKUP(R36,全集約!$CD$4:$CE$44,2,0))</f>
        <v/>
      </c>
      <c r="T36" s="531" t="str">
        <f>IFERROR(VLOOKUP($B36,①申込書!$A$11:$AV$70,24,0),"")</f>
        <v/>
      </c>
      <c r="U36" s="534" t="str">
        <f>IFERROR(VLOOKUP($B36,①申込書!$A$11:$AV$70,25,0),"")</f>
        <v/>
      </c>
      <c r="V36" s="528" t="str">
        <f>IFERROR(VLOOKUP($B36,①申込書!$A$11:$AV$70,39,0),"")</f>
        <v/>
      </c>
      <c r="W36" s="533" t="str">
        <f>IF(V36="","",VLOOKUP(V36,全集約!$CD$4:$CE$44,2,0))</f>
        <v/>
      </c>
      <c r="X36" s="531" t="str">
        <f>IFERROR(VLOOKUP($B36,①申込書!$A$11:$AV$70,34,0),"")</f>
        <v/>
      </c>
      <c r="Y36" s="534" t="str">
        <f>IFERROR(VLOOKUP($B36,①申込書!$A$11:$AV$70,35,0),"")</f>
        <v/>
      </c>
      <c r="Z36" s="528" t="str">
        <f>IFERROR(VLOOKUP($B36,①申込書!$A$11:$AV$70,40,0),"")</f>
        <v/>
      </c>
      <c r="AA36" s="533" t="str">
        <f>IF(Z36="","",VLOOKUP(Z36,全集約!$CD$4:$CE$44,2,0))</f>
        <v/>
      </c>
      <c r="AB36" s="535" t="str">
        <f>IF($AA36=8,①申込書!$X$57,IF($AA36=19,①申込書!$X$58,""))</f>
        <v/>
      </c>
      <c r="AD36" s="539"/>
      <c r="AE36" s="540"/>
      <c r="AF36" s="540"/>
      <c r="AG36" s="540"/>
      <c r="AH36" s="540"/>
      <c r="AI36" s="540"/>
      <c r="AJ36" s="540"/>
      <c r="AK36" s="540"/>
      <c r="AL36" s="540"/>
      <c r="AM36" s="540"/>
      <c r="AN36" s="540"/>
      <c r="AO36" s="540"/>
      <c r="AP36" s="540"/>
      <c r="AQ36" s="540"/>
      <c r="AR36" s="540"/>
      <c r="AS36" s="540"/>
      <c r="AT36" s="540"/>
      <c r="AU36" s="540"/>
      <c r="AV36" s="540"/>
      <c r="AW36" s="540"/>
      <c r="AX36" s="540"/>
      <c r="AY36" s="540"/>
      <c r="AZ36" s="540"/>
      <c r="BA36" s="540"/>
      <c r="BB36" s="540"/>
      <c r="BC36" s="540"/>
      <c r="BD36" s="541"/>
      <c r="BE36" s="167"/>
      <c r="BF36" s="167"/>
      <c r="BG36" s="167"/>
      <c r="BH36" s="167"/>
      <c r="BI36" s="167"/>
      <c r="BJ36" s="167"/>
      <c r="BK36" s="167"/>
      <c r="BL36" s="167"/>
      <c r="BM36" s="167"/>
      <c r="BN36" s="167"/>
      <c r="BO36" s="167"/>
      <c r="BP36" s="167"/>
      <c r="BQ36" s="167"/>
      <c r="BR36" s="167"/>
      <c r="BS36" s="167"/>
      <c r="BT36" s="167"/>
      <c r="BU36" s="167"/>
      <c r="BV36" s="167"/>
      <c r="BW36" s="167"/>
      <c r="BX36" s="167"/>
      <c r="BY36" s="167"/>
      <c r="BZ36" s="167"/>
      <c r="CA36" s="167"/>
      <c r="CB36" s="167"/>
      <c r="CC36" s="86"/>
      <c r="CD36" s="81"/>
      <c r="CE36" s="81"/>
      <c r="CF36" s="81"/>
      <c r="CH36" s="78" t="s">
        <v>155</v>
      </c>
      <c r="CI36" s="78">
        <v>22</v>
      </c>
      <c r="CO36" s="63">
        <v>1</v>
      </c>
      <c r="CP36" s="63" t="s">
        <v>117</v>
      </c>
      <c r="CQ36" s="63" t="s">
        <v>117</v>
      </c>
      <c r="CR36" s="63" t="s">
        <v>319</v>
      </c>
      <c r="CS36" s="63">
        <v>131</v>
      </c>
    </row>
    <row r="37" spans="1:97" s="17" customFormat="1" ht="13.5">
      <c r="A37" s="171"/>
      <c r="B37" s="73">
        <v>34</v>
      </c>
      <c r="C37" s="528" t="str">
        <f t="shared" si="0"/>
        <v/>
      </c>
      <c r="D37" s="528" t="str">
        <f>IF($G37="","",①申込書!$B$5)</f>
        <v/>
      </c>
      <c r="E37" s="529"/>
      <c r="F37" s="528"/>
      <c r="G37" s="528" t="str">
        <f>IFERROR(VLOOKUP($B37,①申込書!$A$11:$AV$70,37,0),"")</f>
        <v/>
      </c>
      <c r="H37" s="528" t="str">
        <f>IFERROR(VLOOKUP($B37,①申込書!$A$11:$AV$70,5,0)&amp;" "&amp;VLOOKUP($B37,①申込書!$A$11:$AV$70,6,0),"")</f>
        <v/>
      </c>
      <c r="I37" s="530"/>
      <c r="J37" s="530"/>
      <c r="K37" s="530"/>
      <c r="L37" s="528" t="str">
        <f t="shared" si="1"/>
        <v/>
      </c>
      <c r="M37" s="531" t="str">
        <f t="shared" si="2"/>
        <v/>
      </c>
      <c r="N37" s="528" t="str">
        <f>IFERROR(VLOOKUP($B37,①申込書!$A$11:$AV$70,7,0),"")</f>
        <v/>
      </c>
      <c r="O37" s="528" t="str">
        <f>IFERROR(VLOOKUP($B37,①申込書!$A$11:$AV$70,13,0),"")</f>
        <v/>
      </c>
      <c r="P37" s="532"/>
      <c r="Q37" s="533" t="str">
        <f>IF($G37="","",①申込書!$D$7)</f>
        <v/>
      </c>
      <c r="R37" s="528" t="str">
        <f>IFERROR(VLOOKUP($B37,①申込書!$A$11:$AV$70,38,0),"")</f>
        <v/>
      </c>
      <c r="S37" s="533" t="str">
        <f>IF(R37="","",VLOOKUP(R37,全集約!$CD$4:$CE$44,2,0))</f>
        <v/>
      </c>
      <c r="T37" s="531" t="str">
        <f>IFERROR(VLOOKUP($B37,①申込書!$A$11:$AV$70,24,0),"")</f>
        <v/>
      </c>
      <c r="U37" s="534" t="str">
        <f>IFERROR(VLOOKUP($B37,①申込書!$A$11:$AV$70,25,0),"")</f>
        <v/>
      </c>
      <c r="V37" s="528" t="str">
        <f>IFERROR(VLOOKUP($B37,①申込書!$A$11:$AV$70,39,0),"")</f>
        <v/>
      </c>
      <c r="W37" s="533" t="str">
        <f>IF(V37="","",VLOOKUP(V37,全集約!$CD$4:$CE$44,2,0))</f>
        <v/>
      </c>
      <c r="X37" s="531" t="str">
        <f>IFERROR(VLOOKUP($B37,①申込書!$A$11:$AV$70,34,0),"")</f>
        <v/>
      </c>
      <c r="Y37" s="534" t="str">
        <f>IFERROR(VLOOKUP($B37,①申込書!$A$11:$AV$70,35,0),"")</f>
        <v/>
      </c>
      <c r="Z37" s="528" t="str">
        <f>IFERROR(VLOOKUP($B37,①申込書!$A$11:$AV$70,40,0),"")</f>
        <v/>
      </c>
      <c r="AA37" s="533" t="str">
        <f>IF(Z37="","",VLOOKUP(Z37,全集約!$CD$4:$CE$44,2,0))</f>
        <v/>
      </c>
      <c r="AB37" s="535" t="str">
        <f>IF($AA37=8,①申込書!$X$57,IF($AA37=19,①申込書!$X$58,""))</f>
        <v/>
      </c>
      <c r="AD37" s="539"/>
      <c r="AE37" s="540"/>
      <c r="AF37" s="540"/>
      <c r="AG37" s="540"/>
      <c r="AH37" s="540"/>
      <c r="AI37" s="540"/>
      <c r="AJ37" s="540"/>
      <c r="AK37" s="540"/>
      <c r="AL37" s="540"/>
      <c r="AM37" s="540"/>
      <c r="AN37" s="540"/>
      <c r="AO37" s="540"/>
      <c r="AP37" s="540"/>
      <c r="AQ37" s="540"/>
      <c r="AR37" s="540"/>
      <c r="AS37" s="540"/>
      <c r="AT37" s="540"/>
      <c r="AU37" s="540"/>
      <c r="AV37" s="540"/>
      <c r="AW37" s="540"/>
      <c r="AX37" s="540"/>
      <c r="AY37" s="540"/>
      <c r="AZ37" s="540"/>
      <c r="BA37" s="540"/>
      <c r="BB37" s="540"/>
      <c r="BC37" s="540"/>
      <c r="BD37" s="541"/>
      <c r="BE37" s="167"/>
      <c r="BF37" s="167"/>
      <c r="BG37" s="167"/>
      <c r="BH37" s="167"/>
      <c r="BI37" s="167"/>
      <c r="BJ37" s="167"/>
      <c r="BK37" s="167"/>
      <c r="BL37" s="167"/>
      <c r="BM37" s="167"/>
      <c r="BN37" s="167"/>
      <c r="BO37" s="167"/>
      <c r="BP37" s="167"/>
      <c r="BQ37" s="167"/>
      <c r="BR37" s="167"/>
      <c r="BS37" s="167"/>
      <c r="BT37" s="167"/>
      <c r="BU37" s="167"/>
      <c r="BV37" s="167"/>
      <c r="BW37" s="167"/>
      <c r="BX37" s="167"/>
      <c r="BY37" s="167"/>
      <c r="BZ37" s="167"/>
      <c r="CA37" s="167"/>
      <c r="CB37" s="167"/>
      <c r="CC37" s="86"/>
      <c r="CD37" s="81"/>
      <c r="CE37" s="81"/>
      <c r="CF37" s="81"/>
      <c r="CH37" s="78" t="s">
        <v>156</v>
      </c>
      <c r="CI37" s="78">
        <v>23</v>
      </c>
      <c r="CO37" s="63">
        <v>1</v>
      </c>
      <c r="CP37" s="63" t="s">
        <v>117</v>
      </c>
      <c r="CQ37" s="63" t="s">
        <v>117</v>
      </c>
      <c r="CR37" s="63" t="s">
        <v>320</v>
      </c>
      <c r="CS37" s="63">
        <v>132</v>
      </c>
    </row>
    <row r="38" spans="1:97" s="17" customFormat="1" ht="13.5">
      <c r="A38" s="171"/>
      <c r="B38" s="73">
        <v>35</v>
      </c>
      <c r="C38" s="528" t="str">
        <f t="shared" si="0"/>
        <v/>
      </c>
      <c r="D38" s="528" t="str">
        <f>IF($G38="","",①申込書!$B$5)</f>
        <v/>
      </c>
      <c r="E38" s="529"/>
      <c r="F38" s="528"/>
      <c r="G38" s="528" t="str">
        <f>IFERROR(VLOOKUP($B38,①申込書!$A$11:$AV$70,37,0),"")</f>
        <v/>
      </c>
      <c r="H38" s="528" t="str">
        <f>IFERROR(VLOOKUP($B38,①申込書!$A$11:$AV$70,5,0)&amp;" "&amp;VLOOKUP($B38,①申込書!$A$11:$AV$70,6,0),"")</f>
        <v/>
      </c>
      <c r="I38" s="530"/>
      <c r="J38" s="530"/>
      <c r="K38" s="530"/>
      <c r="L38" s="528" t="str">
        <f t="shared" si="1"/>
        <v/>
      </c>
      <c r="M38" s="531" t="str">
        <f t="shared" si="2"/>
        <v/>
      </c>
      <c r="N38" s="528" t="str">
        <f>IFERROR(VLOOKUP($B38,①申込書!$A$11:$AV$70,7,0),"")</f>
        <v/>
      </c>
      <c r="O38" s="528" t="str">
        <f>IFERROR(VLOOKUP($B38,①申込書!$A$11:$AV$70,13,0),"")</f>
        <v/>
      </c>
      <c r="P38" s="532"/>
      <c r="Q38" s="533" t="str">
        <f>IF($G38="","",①申込書!$D$7)</f>
        <v/>
      </c>
      <c r="R38" s="528" t="str">
        <f>IFERROR(VLOOKUP($B38,①申込書!$A$11:$AV$70,38,0),"")</f>
        <v/>
      </c>
      <c r="S38" s="533" t="str">
        <f>IF(R38="","",VLOOKUP(R38,全集約!$CD$4:$CE$44,2,0))</f>
        <v/>
      </c>
      <c r="T38" s="531" t="str">
        <f>IFERROR(VLOOKUP($B38,①申込書!$A$11:$AV$70,24,0),"")</f>
        <v/>
      </c>
      <c r="U38" s="534" t="str">
        <f>IFERROR(VLOOKUP($B38,①申込書!$A$11:$AV$70,25,0),"")</f>
        <v/>
      </c>
      <c r="V38" s="528" t="str">
        <f>IFERROR(VLOOKUP($B38,①申込書!$A$11:$AV$70,39,0),"")</f>
        <v/>
      </c>
      <c r="W38" s="533" t="str">
        <f>IF(V38="","",VLOOKUP(V38,全集約!$CD$4:$CE$44,2,0))</f>
        <v/>
      </c>
      <c r="X38" s="531" t="str">
        <f>IFERROR(VLOOKUP($B38,①申込書!$A$11:$AV$70,34,0),"")</f>
        <v/>
      </c>
      <c r="Y38" s="534" t="str">
        <f>IFERROR(VLOOKUP($B38,①申込書!$A$11:$AV$70,35,0),"")</f>
        <v/>
      </c>
      <c r="Z38" s="528" t="str">
        <f>IFERROR(VLOOKUP($B38,①申込書!$A$11:$AV$70,40,0),"")</f>
        <v/>
      </c>
      <c r="AA38" s="533" t="str">
        <f>IF(Z38="","",VLOOKUP(Z38,全集約!$CD$4:$CE$44,2,0))</f>
        <v/>
      </c>
      <c r="AB38" s="535" t="str">
        <f>IF($AA38=8,①申込書!$X$57,IF($AA38=19,①申込書!$X$58,""))</f>
        <v/>
      </c>
      <c r="AD38" s="539"/>
      <c r="AE38" s="540"/>
      <c r="AF38" s="540"/>
      <c r="AG38" s="540"/>
      <c r="AH38" s="540"/>
      <c r="AI38" s="540"/>
      <c r="AJ38" s="540"/>
      <c r="AK38" s="540"/>
      <c r="AL38" s="540"/>
      <c r="AM38" s="540"/>
      <c r="AN38" s="540"/>
      <c r="AO38" s="540"/>
      <c r="AP38" s="540"/>
      <c r="AQ38" s="540"/>
      <c r="AR38" s="540"/>
      <c r="AS38" s="540"/>
      <c r="AT38" s="540"/>
      <c r="AU38" s="540"/>
      <c r="AV38" s="540"/>
      <c r="AW38" s="540"/>
      <c r="AX38" s="540"/>
      <c r="AY38" s="540"/>
      <c r="AZ38" s="540"/>
      <c r="BA38" s="540"/>
      <c r="BB38" s="540"/>
      <c r="BC38" s="540"/>
      <c r="BD38" s="541"/>
      <c r="BE38" s="167"/>
      <c r="BF38" s="167"/>
      <c r="BG38" s="167"/>
      <c r="BH38" s="167"/>
      <c r="BI38" s="167"/>
      <c r="BJ38" s="167"/>
      <c r="BK38" s="167"/>
      <c r="BL38" s="167"/>
      <c r="BM38" s="167"/>
      <c r="BN38" s="167"/>
      <c r="BO38" s="167"/>
      <c r="BP38" s="167"/>
      <c r="BQ38" s="167"/>
      <c r="BR38" s="167"/>
      <c r="BS38" s="167"/>
      <c r="BT38" s="167"/>
      <c r="BU38" s="167"/>
      <c r="BV38" s="167"/>
      <c r="BW38" s="167"/>
      <c r="BX38" s="167"/>
      <c r="BY38" s="167"/>
      <c r="BZ38" s="167"/>
      <c r="CA38" s="167"/>
      <c r="CB38" s="167"/>
      <c r="CC38" s="86"/>
      <c r="CD38" s="81"/>
      <c r="CE38" s="81"/>
      <c r="CF38" s="81"/>
      <c r="CH38" s="78" t="s">
        <v>157</v>
      </c>
      <c r="CI38" s="78">
        <v>24</v>
      </c>
      <c r="CO38" s="63">
        <v>1</v>
      </c>
      <c r="CP38" s="63" t="s">
        <v>117</v>
      </c>
      <c r="CQ38" s="63" t="s">
        <v>117</v>
      </c>
      <c r="CR38" s="63" t="s">
        <v>321</v>
      </c>
      <c r="CS38" s="63">
        <v>133</v>
      </c>
    </row>
    <row r="39" spans="1:97" s="17" customFormat="1" ht="13.5">
      <c r="A39" s="171"/>
      <c r="B39" s="73">
        <v>36</v>
      </c>
      <c r="C39" s="528" t="str">
        <f t="shared" si="0"/>
        <v/>
      </c>
      <c r="D39" s="528" t="str">
        <f>IF($G39="","",①申込書!$B$5)</f>
        <v/>
      </c>
      <c r="E39" s="529"/>
      <c r="F39" s="528"/>
      <c r="G39" s="528" t="str">
        <f>IFERROR(VLOOKUP($B39,①申込書!$A$11:$AV$70,37,0),"")</f>
        <v/>
      </c>
      <c r="H39" s="528" t="str">
        <f>IFERROR(VLOOKUP($B39,①申込書!$A$11:$AV$70,5,0)&amp;" "&amp;VLOOKUP($B39,①申込書!$A$11:$AV$70,6,0),"")</f>
        <v/>
      </c>
      <c r="I39" s="530"/>
      <c r="J39" s="530"/>
      <c r="K39" s="530"/>
      <c r="L39" s="528" t="str">
        <f t="shared" si="1"/>
        <v/>
      </c>
      <c r="M39" s="531" t="str">
        <f t="shared" si="2"/>
        <v/>
      </c>
      <c r="N39" s="528" t="str">
        <f>IFERROR(VLOOKUP($B39,①申込書!$A$11:$AV$70,7,0),"")</f>
        <v/>
      </c>
      <c r="O39" s="528" t="str">
        <f>IFERROR(VLOOKUP($B39,①申込書!$A$11:$AV$70,13,0),"")</f>
        <v/>
      </c>
      <c r="P39" s="532"/>
      <c r="Q39" s="533" t="str">
        <f>IF($G39="","",①申込書!$D$7)</f>
        <v/>
      </c>
      <c r="R39" s="528" t="str">
        <f>IFERROR(VLOOKUP($B39,①申込書!$A$11:$AV$70,38,0),"")</f>
        <v/>
      </c>
      <c r="S39" s="533" t="str">
        <f>IF(R39="","",VLOOKUP(R39,全集約!$CD$4:$CE$44,2,0))</f>
        <v/>
      </c>
      <c r="T39" s="531" t="str">
        <f>IFERROR(VLOOKUP($B39,①申込書!$A$11:$AV$70,24,0),"")</f>
        <v/>
      </c>
      <c r="U39" s="534" t="str">
        <f>IFERROR(VLOOKUP($B39,①申込書!$A$11:$AV$70,25,0),"")</f>
        <v/>
      </c>
      <c r="V39" s="528" t="str">
        <f>IFERROR(VLOOKUP($B39,①申込書!$A$11:$AV$70,39,0),"")</f>
        <v/>
      </c>
      <c r="W39" s="533" t="str">
        <f>IF(V39="","",VLOOKUP(V39,全集約!$CD$4:$CE$44,2,0))</f>
        <v/>
      </c>
      <c r="X39" s="531" t="str">
        <f>IFERROR(VLOOKUP($B39,①申込書!$A$11:$AV$70,34,0),"")</f>
        <v/>
      </c>
      <c r="Y39" s="534" t="str">
        <f>IFERROR(VLOOKUP($B39,①申込書!$A$11:$AV$70,35,0),"")</f>
        <v/>
      </c>
      <c r="Z39" s="528" t="str">
        <f>IFERROR(VLOOKUP($B39,①申込書!$A$11:$AV$70,40,0),"")</f>
        <v/>
      </c>
      <c r="AA39" s="533" t="str">
        <f>IF(Z39="","",VLOOKUP(Z39,全集約!$CD$4:$CE$44,2,0))</f>
        <v/>
      </c>
      <c r="AB39" s="535" t="str">
        <f>IF($AA39=8,①申込書!$X$57,IF($AA39=19,①申込書!$X$58,""))</f>
        <v/>
      </c>
      <c r="AD39" s="539"/>
      <c r="AE39" s="540"/>
      <c r="AF39" s="540"/>
      <c r="AG39" s="540"/>
      <c r="AH39" s="540"/>
      <c r="AI39" s="540"/>
      <c r="AJ39" s="540"/>
      <c r="AK39" s="540"/>
      <c r="AL39" s="540"/>
      <c r="AM39" s="540"/>
      <c r="AN39" s="540"/>
      <c r="AO39" s="540"/>
      <c r="AP39" s="540"/>
      <c r="AQ39" s="540"/>
      <c r="AR39" s="540"/>
      <c r="AS39" s="540"/>
      <c r="AT39" s="540"/>
      <c r="AU39" s="540"/>
      <c r="AV39" s="540"/>
      <c r="AW39" s="540"/>
      <c r="AX39" s="540"/>
      <c r="AY39" s="540"/>
      <c r="AZ39" s="540"/>
      <c r="BA39" s="540"/>
      <c r="BB39" s="540"/>
      <c r="BC39" s="540"/>
      <c r="BD39" s="541"/>
      <c r="BE39" s="167"/>
      <c r="BF39" s="167"/>
      <c r="BG39" s="167"/>
      <c r="BH39" s="167"/>
      <c r="BI39" s="167"/>
      <c r="BJ39" s="167"/>
      <c r="BK39" s="167"/>
      <c r="BL39" s="167"/>
      <c r="BM39" s="167"/>
      <c r="BN39" s="167"/>
      <c r="BO39" s="167"/>
      <c r="BP39" s="167"/>
      <c r="BQ39" s="167"/>
      <c r="BR39" s="167"/>
      <c r="BS39" s="167"/>
      <c r="BT39" s="167"/>
      <c r="BU39" s="167"/>
      <c r="BV39" s="167"/>
      <c r="BW39" s="167"/>
      <c r="BX39" s="167"/>
      <c r="BY39" s="167"/>
      <c r="BZ39" s="167"/>
      <c r="CA39" s="167"/>
      <c r="CB39" s="167"/>
      <c r="CC39" s="86"/>
      <c r="CD39" s="81"/>
      <c r="CE39" s="81"/>
      <c r="CF39" s="81"/>
      <c r="CH39" s="78" t="s">
        <v>158</v>
      </c>
      <c r="CI39" s="78">
        <v>25</v>
      </c>
      <c r="CO39" s="63">
        <v>1</v>
      </c>
      <c r="CP39" s="63" t="s">
        <v>117</v>
      </c>
      <c r="CQ39" s="63" t="s">
        <v>117</v>
      </c>
      <c r="CR39" s="63" t="s">
        <v>322</v>
      </c>
      <c r="CS39" s="63">
        <v>134</v>
      </c>
    </row>
    <row r="40" spans="1:97" s="17" customFormat="1" ht="13.5">
      <c r="A40" s="171"/>
      <c r="B40" s="73">
        <v>37</v>
      </c>
      <c r="C40" s="528" t="str">
        <f t="shared" si="0"/>
        <v/>
      </c>
      <c r="D40" s="528" t="str">
        <f>IF($G40="","",①申込書!$B$5)</f>
        <v/>
      </c>
      <c r="E40" s="529"/>
      <c r="F40" s="528"/>
      <c r="G40" s="528" t="str">
        <f>IFERROR(VLOOKUP($B40,①申込書!$A$11:$AV$70,37,0),"")</f>
        <v/>
      </c>
      <c r="H40" s="528" t="str">
        <f>IFERROR(VLOOKUP($B40,①申込書!$A$11:$AV$70,5,0)&amp;" "&amp;VLOOKUP($B40,①申込書!$A$11:$AV$70,6,0),"")</f>
        <v/>
      </c>
      <c r="I40" s="530"/>
      <c r="J40" s="530"/>
      <c r="K40" s="530"/>
      <c r="L40" s="528" t="str">
        <f t="shared" si="1"/>
        <v/>
      </c>
      <c r="M40" s="531" t="str">
        <f t="shared" si="2"/>
        <v/>
      </c>
      <c r="N40" s="528" t="str">
        <f>IFERROR(VLOOKUP($B40,①申込書!$A$11:$AV$70,7,0),"")</f>
        <v/>
      </c>
      <c r="O40" s="528" t="str">
        <f>IFERROR(VLOOKUP($B40,①申込書!$A$11:$AV$70,13,0),"")</f>
        <v/>
      </c>
      <c r="P40" s="532"/>
      <c r="Q40" s="533" t="str">
        <f>IF($G40="","",①申込書!$D$7)</f>
        <v/>
      </c>
      <c r="R40" s="528" t="str">
        <f>IFERROR(VLOOKUP($B40,①申込書!$A$11:$AV$70,38,0),"")</f>
        <v/>
      </c>
      <c r="S40" s="533" t="str">
        <f>IF(R40="","",VLOOKUP(R40,全集約!$CD$4:$CE$44,2,0))</f>
        <v/>
      </c>
      <c r="T40" s="531" t="str">
        <f>IFERROR(VLOOKUP($B40,①申込書!$A$11:$AV$70,24,0),"")</f>
        <v/>
      </c>
      <c r="U40" s="534" t="str">
        <f>IFERROR(VLOOKUP($B40,①申込書!$A$11:$AV$70,25,0),"")</f>
        <v/>
      </c>
      <c r="V40" s="528" t="str">
        <f>IFERROR(VLOOKUP($B40,①申込書!$A$11:$AV$70,39,0),"")</f>
        <v/>
      </c>
      <c r="W40" s="533" t="str">
        <f>IF(V40="","",VLOOKUP(V40,全集約!$CD$4:$CE$44,2,0))</f>
        <v/>
      </c>
      <c r="X40" s="531" t="str">
        <f>IFERROR(VLOOKUP($B40,①申込書!$A$11:$AV$70,34,0),"")</f>
        <v/>
      </c>
      <c r="Y40" s="534" t="str">
        <f>IFERROR(VLOOKUP($B40,①申込書!$A$11:$AV$70,35,0),"")</f>
        <v/>
      </c>
      <c r="Z40" s="528" t="str">
        <f>IFERROR(VLOOKUP($B40,①申込書!$A$11:$AV$70,40,0),"")</f>
        <v/>
      </c>
      <c r="AA40" s="533" t="str">
        <f>IF(Z40="","",VLOOKUP(Z40,全集約!$CD$4:$CE$44,2,0))</f>
        <v/>
      </c>
      <c r="AB40" s="535" t="str">
        <f>IF($AA40=8,①申込書!$X$57,IF($AA40=19,①申込書!$X$58,""))</f>
        <v/>
      </c>
      <c r="AD40" s="539"/>
      <c r="AE40" s="540"/>
      <c r="AF40" s="540"/>
      <c r="AG40" s="540"/>
      <c r="AH40" s="540"/>
      <c r="AI40" s="540"/>
      <c r="AJ40" s="540"/>
      <c r="AK40" s="540"/>
      <c r="AL40" s="540"/>
      <c r="AM40" s="540"/>
      <c r="AN40" s="540"/>
      <c r="AO40" s="540"/>
      <c r="AP40" s="540"/>
      <c r="AQ40" s="540"/>
      <c r="AR40" s="540"/>
      <c r="AS40" s="540"/>
      <c r="AT40" s="540"/>
      <c r="AU40" s="540"/>
      <c r="AV40" s="540"/>
      <c r="AW40" s="540"/>
      <c r="AX40" s="540"/>
      <c r="AY40" s="540"/>
      <c r="AZ40" s="540"/>
      <c r="BA40" s="540"/>
      <c r="BB40" s="540"/>
      <c r="BC40" s="540"/>
      <c r="BD40" s="541"/>
      <c r="BE40" s="167"/>
      <c r="BF40" s="167"/>
      <c r="BG40" s="167"/>
      <c r="BH40" s="167"/>
      <c r="BI40" s="167"/>
      <c r="BJ40" s="167"/>
      <c r="BK40" s="167"/>
      <c r="BL40" s="167"/>
      <c r="BM40" s="167"/>
      <c r="BN40" s="167"/>
      <c r="BO40" s="167"/>
      <c r="BP40" s="167"/>
      <c r="BQ40" s="167"/>
      <c r="BR40" s="167"/>
      <c r="BS40" s="167"/>
      <c r="BT40" s="167"/>
      <c r="BU40" s="167"/>
      <c r="BV40" s="167"/>
      <c r="BW40" s="167"/>
      <c r="BX40" s="167"/>
      <c r="BY40" s="167"/>
      <c r="BZ40" s="167"/>
      <c r="CA40" s="167"/>
      <c r="CB40" s="167"/>
      <c r="CC40" s="86"/>
      <c r="CD40" s="81"/>
      <c r="CE40" s="81"/>
      <c r="CF40" s="81"/>
      <c r="CH40" s="78" t="s">
        <v>159</v>
      </c>
      <c r="CI40" s="78">
        <v>26</v>
      </c>
      <c r="CO40" s="63">
        <v>1</v>
      </c>
      <c r="CP40" s="63" t="s">
        <v>117</v>
      </c>
      <c r="CQ40" s="63" t="s">
        <v>117</v>
      </c>
      <c r="CR40" s="63" t="s">
        <v>323</v>
      </c>
      <c r="CS40" s="63">
        <v>135</v>
      </c>
    </row>
    <row r="41" spans="1:97" s="17" customFormat="1" ht="13.5">
      <c r="A41" s="171"/>
      <c r="B41" s="73">
        <v>38</v>
      </c>
      <c r="C41" s="528" t="str">
        <f t="shared" si="0"/>
        <v/>
      </c>
      <c r="D41" s="528" t="str">
        <f>IF($G41="","",①申込書!$B$5)</f>
        <v/>
      </c>
      <c r="E41" s="529"/>
      <c r="F41" s="528"/>
      <c r="G41" s="528" t="str">
        <f>IFERROR(VLOOKUP($B41,①申込書!$A$11:$AV$70,37,0),"")</f>
        <v/>
      </c>
      <c r="H41" s="528" t="str">
        <f>IFERROR(VLOOKUP($B41,①申込書!$A$11:$AV$70,5,0)&amp;" "&amp;VLOOKUP($B41,①申込書!$A$11:$AV$70,6,0),"")</f>
        <v/>
      </c>
      <c r="I41" s="530"/>
      <c r="J41" s="530"/>
      <c r="K41" s="530"/>
      <c r="L41" s="528" t="str">
        <f t="shared" si="1"/>
        <v/>
      </c>
      <c r="M41" s="531" t="str">
        <f t="shared" si="2"/>
        <v/>
      </c>
      <c r="N41" s="528" t="str">
        <f>IFERROR(VLOOKUP($B41,①申込書!$A$11:$AV$70,7,0),"")</f>
        <v/>
      </c>
      <c r="O41" s="528" t="str">
        <f>IFERROR(VLOOKUP($B41,①申込書!$A$11:$AV$70,13,0),"")</f>
        <v/>
      </c>
      <c r="P41" s="532"/>
      <c r="Q41" s="533" t="str">
        <f>IF($G41="","",①申込書!$D$7)</f>
        <v/>
      </c>
      <c r="R41" s="528" t="str">
        <f>IFERROR(VLOOKUP($B41,①申込書!$A$11:$AV$70,38,0),"")</f>
        <v/>
      </c>
      <c r="S41" s="533" t="str">
        <f>IF(R41="","",VLOOKUP(R41,全集約!$CD$4:$CE$44,2,0))</f>
        <v/>
      </c>
      <c r="T41" s="531" t="str">
        <f>IFERROR(VLOOKUP($B41,①申込書!$A$11:$AV$70,24,0),"")</f>
        <v/>
      </c>
      <c r="U41" s="534" t="str">
        <f>IFERROR(VLOOKUP($B41,①申込書!$A$11:$AV$70,25,0),"")</f>
        <v/>
      </c>
      <c r="V41" s="528" t="str">
        <f>IFERROR(VLOOKUP($B41,①申込書!$A$11:$AV$70,39,0),"")</f>
        <v/>
      </c>
      <c r="W41" s="533" t="str">
        <f>IF(V41="","",VLOOKUP(V41,全集約!$CD$4:$CE$44,2,0))</f>
        <v/>
      </c>
      <c r="X41" s="531" t="str">
        <f>IFERROR(VLOOKUP($B41,①申込書!$A$11:$AV$70,34,0),"")</f>
        <v/>
      </c>
      <c r="Y41" s="534" t="str">
        <f>IFERROR(VLOOKUP($B41,①申込書!$A$11:$AV$70,35,0),"")</f>
        <v/>
      </c>
      <c r="Z41" s="528" t="str">
        <f>IFERROR(VLOOKUP($B41,①申込書!$A$11:$AV$70,40,0),"")</f>
        <v/>
      </c>
      <c r="AA41" s="533" t="str">
        <f>IF(Z41="","",VLOOKUP(Z41,全集約!$CD$4:$CE$44,2,0))</f>
        <v/>
      </c>
      <c r="AB41" s="535" t="str">
        <f>IF($AA41=8,①申込書!$X$57,IF($AA41=19,①申込書!$X$58,""))</f>
        <v/>
      </c>
      <c r="AD41" s="539"/>
      <c r="AE41" s="540"/>
      <c r="AF41" s="540"/>
      <c r="AG41" s="540"/>
      <c r="AH41" s="540"/>
      <c r="AI41" s="540"/>
      <c r="AJ41" s="540"/>
      <c r="AK41" s="540"/>
      <c r="AL41" s="540"/>
      <c r="AM41" s="540"/>
      <c r="AN41" s="540"/>
      <c r="AO41" s="540"/>
      <c r="AP41" s="540"/>
      <c r="AQ41" s="540"/>
      <c r="AR41" s="540"/>
      <c r="AS41" s="540"/>
      <c r="AT41" s="540"/>
      <c r="AU41" s="540"/>
      <c r="AV41" s="540"/>
      <c r="AW41" s="540"/>
      <c r="AX41" s="540"/>
      <c r="AY41" s="540"/>
      <c r="AZ41" s="540"/>
      <c r="BA41" s="540"/>
      <c r="BB41" s="540"/>
      <c r="BC41" s="540"/>
      <c r="BD41" s="541"/>
      <c r="BE41" s="167"/>
      <c r="BF41" s="167"/>
      <c r="BG41" s="167"/>
      <c r="BH41" s="167"/>
      <c r="BI41" s="167"/>
      <c r="BJ41" s="167"/>
      <c r="BK41" s="167"/>
      <c r="BL41" s="167"/>
      <c r="BM41" s="167"/>
      <c r="BN41" s="167"/>
      <c r="BO41" s="167"/>
      <c r="BP41" s="167"/>
      <c r="BQ41" s="167"/>
      <c r="BR41" s="167"/>
      <c r="BS41" s="167"/>
      <c r="BT41" s="167"/>
      <c r="BU41" s="167"/>
      <c r="BV41" s="167"/>
      <c r="BW41" s="167"/>
      <c r="BX41" s="167"/>
      <c r="BY41" s="167"/>
      <c r="BZ41" s="167"/>
      <c r="CA41" s="167"/>
      <c r="CB41" s="167"/>
      <c r="CC41" s="86"/>
      <c r="CD41" s="81"/>
      <c r="CE41" s="81"/>
      <c r="CF41" s="81"/>
      <c r="CH41" s="78" t="s">
        <v>160</v>
      </c>
      <c r="CI41" s="78">
        <v>27</v>
      </c>
      <c r="CO41" s="63">
        <v>1</v>
      </c>
      <c r="CP41" s="63" t="s">
        <v>117</v>
      </c>
      <c r="CQ41" s="63" t="s">
        <v>117</v>
      </c>
      <c r="CR41" s="63" t="s">
        <v>324</v>
      </c>
      <c r="CS41" s="63">
        <v>136</v>
      </c>
    </row>
    <row r="42" spans="1:97" s="17" customFormat="1" ht="13.5">
      <c r="A42" s="171"/>
      <c r="B42" s="73">
        <v>39</v>
      </c>
      <c r="C42" s="528" t="str">
        <f t="shared" si="0"/>
        <v/>
      </c>
      <c r="D42" s="528" t="str">
        <f>IF($G42="","",①申込書!$B$5)</f>
        <v/>
      </c>
      <c r="E42" s="529"/>
      <c r="F42" s="528"/>
      <c r="G42" s="528" t="str">
        <f>IFERROR(VLOOKUP($B42,①申込書!$A$11:$AV$70,37,0),"")</f>
        <v/>
      </c>
      <c r="H42" s="528" t="str">
        <f>IFERROR(VLOOKUP($B42,①申込書!$A$11:$AV$70,5,0)&amp;" "&amp;VLOOKUP($B42,①申込書!$A$11:$AV$70,6,0),"")</f>
        <v/>
      </c>
      <c r="I42" s="530"/>
      <c r="J42" s="530"/>
      <c r="K42" s="530"/>
      <c r="L42" s="528" t="str">
        <f t="shared" si="1"/>
        <v/>
      </c>
      <c r="M42" s="531" t="str">
        <f t="shared" si="2"/>
        <v/>
      </c>
      <c r="N42" s="528" t="str">
        <f>IFERROR(VLOOKUP($B42,①申込書!$A$11:$AV$70,7,0),"")</f>
        <v/>
      </c>
      <c r="O42" s="528" t="str">
        <f>IFERROR(VLOOKUP($B42,①申込書!$A$11:$AV$70,13,0),"")</f>
        <v/>
      </c>
      <c r="P42" s="532"/>
      <c r="Q42" s="533" t="str">
        <f>IF($G42="","",①申込書!$D$7)</f>
        <v/>
      </c>
      <c r="R42" s="528" t="str">
        <f>IFERROR(VLOOKUP($B42,①申込書!$A$11:$AV$70,38,0),"")</f>
        <v/>
      </c>
      <c r="S42" s="533" t="str">
        <f>IF(R42="","",VLOOKUP(R42,全集約!$CD$4:$CE$44,2,0))</f>
        <v/>
      </c>
      <c r="T42" s="531" t="str">
        <f>IFERROR(VLOOKUP($B42,①申込書!$A$11:$AV$70,24,0),"")</f>
        <v/>
      </c>
      <c r="U42" s="534" t="str">
        <f>IFERROR(VLOOKUP($B42,①申込書!$A$11:$AV$70,25,0),"")</f>
        <v/>
      </c>
      <c r="V42" s="528" t="str">
        <f>IFERROR(VLOOKUP($B42,①申込書!$A$11:$AV$70,39,0),"")</f>
        <v/>
      </c>
      <c r="W42" s="533" t="str">
        <f>IF(V42="","",VLOOKUP(V42,全集約!$CD$4:$CE$44,2,0))</f>
        <v/>
      </c>
      <c r="X42" s="531" t="str">
        <f>IFERROR(VLOOKUP($B42,①申込書!$A$11:$AV$70,34,0),"")</f>
        <v/>
      </c>
      <c r="Y42" s="534" t="str">
        <f>IFERROR(VLOOKUP($B42,①申込書!$A$11:$AV$70,35,0),"")</f>
        <v/>
      </c>
      <c r="Z42" s="528" t="str">
        <f>IFERROR(VLOOKUP($B42,①申込書!$A$11:$AV$70,40,0),"")</f>
        <v/>
      </c>
      <c r="AA42" s="533" t="str">
        <f>IF(Z42="","",VLOOKUP(Z42,全集約!$CD$4:$CE$44,2,0))</f>
        <v/>
      </c>
      <c r="AB42" s="535" t="str">
        <f>IF($AA42=8,①申込書!$X$57,IF($AA42=19,①申込書!$X$58,""))</f>
        <v/>
      </c>
      <c r="AD42" s="539"/>
      <c r="AE42" s="540"/>
      <c r="AF42" s="540"/>
      <c r="AG42" s="540"/>
      <c r="AH42" s="540"/>
      <c r="AI42" s="540"/>
      <c r="AJ42" s="540"/>
      <c r="AK42" s="540"/>
      <c r="AL42" s="540"/>
      <c r="AM42" s="540"/>
      <c r="AN42" s="540"/>
      <c r="AO42" s="540"/>
      <c r="AP42" s="540"/>
      <c r="AQ42" s="540"/>
      <c r="AR42" s="540"/>
      <c r="AS42" s="540"/>
      <c r="AT42" s="540"/>
      <c r="AU42" s="540"/>
      <c r="AV42" s="540"/>
      <c r="AW42" s="540"/>
      <c r="AX42" s="540"/>
      <c r="AY42" s="540"/>
      <c r="AZ42" s="540"/>
      <c r="BA42" s="540"/>
      <c r="BB42" s="540"/>
      <c r="BC42" s="540"/>
      <c r="BD42" s="541"/>
      <c r="BE42" s="167"/>
      <c r="BF42" s="167"/>
      <c r="BG42" s="167"/>
      <c r="BH42" s="167"/>
      <c r="BI42" s="167"/>
      <c r="BJ42" s="167"/>
      <c r="BK42" s="167"/>
      <c r="BL42" s="167"/>
      <c r="BM42" s="167"/>
      <c r="BN42" s="167"/>
      <c r="BO42" s="167"/>
      <c r="BP42" s="167"/>
      <c r="BQ42" s="167"/>
      <c r="BR42" s="167"/>
      <c r="BS42" s="167"/>
      <c r="BT42" s="167"/>
      <c r="BU42" s="167"/>
      <c r="BV42" s="167"/>
      <c r="BW42" s="167"/>
      <c r="BX42" s="167"/>
      <c r="BY42" s="167"/>
      <c r="BZ42" s="167"/>
      <c r="CA42" s="167"/>
      <c r="CB42" s="167"/>
      <c r="CC42" s="86"/>
      <c r="CD42" s="81"/>
      <c r="CE42" s="81"/>
      <c r="CF42" s="81"/>
      <c r="CH42" s="78" t="s">
        <v>161</v>
      </c>
      <c r="CI42" s="78">
        <v>28</v>
      </c>
      <c r="CO42" s="63">
        <v>1</v>
      </c>
      <c r="CP42" s="63" t="s">
        <v>117</v>
      </c>
      <c r="CQ42" s="63" t="s">
        <v>117</v>
      </c>
      <c r="CR42" s="63" t="s">
        <v>325</v>
      </c>
      <c r="CS42" s="63">
        <v>137</v>
      </c>
    </row>
    <row r="43" spans="1:97" s="17" customFormat="1" ht="13.5">
      <c r="A43" s="171"/>
      <c r="B43" s="73">
        <v>40</v>
      </c>
      <c r="C43" s="528" t="str">
        <f t="shared" si="0"/>
        <v/>
      </c>
      <c r="D43" s="528" t="str">
        <f>IF($G43="","",①申込書!$B$5)</f>
        <v/>
      </c>
      <c r="E43" s="529"/>
      <c r="F43" s="528"/>
      <c r="G43" s="528" t="str">
        <f>IFERROR(VLOOKUP($B43,①申込書!$A$11:$AV$70,37,0),"")</f>
        <v/>
      </c>
      <c r="H43" s="528" t="str">
        <f>IFERROR(VLOOKUP($B43,①申込書!$A$11:$AV$70,5,0)&amp;" "&amp;VLOOKUP($B43,①申込書!$A$11:$AV$70,6,0),"")</f>
        <v/>
      </c>
      <c r="I43" s="530"/>
      <c r="J43" s="530"/>
      <c r="K43" s="530"/>
      <c r="L43" s="528" t="str">
        <f t="shared" si="1"/>
        <v/>
      </c>
      <c r="M43" s="531" t="str">
        <f t="shared" si="2"/>
        <v/>
      </c>
      <c r="N43" s="528" t="str">
        <f>IFERROR(VLOOKUP($B43,①申込書!$A$11:$AV$70,7,0),"")</f>
        <v/>
      </c>
      <c r="O43" s="528" t="str">
        <f>IFERROR(VLOOKUP($B43,①申込書!$A$11:$AV$70,13,0),"")</f>
        <v/>
      </c>
      <c r="P43" s="532"/>
      <c r="Q43" s="533" t="str">
        <f>IF($G43="","",①申込書!$D$7)</f>
        <v/>
      </c>
      <c r="R43" s="528" t="str">
        <f>IFERROR(VLOOKUP($B43,①申込書!$A$11:$AV$70,38,0),"")</f>
        <v/>
      </c>
      <c r="S43" s="533" t="str">
        <f>IF(R43="","",VLOOKUP(R43,全集約!$CD$4:$CE$44,2,0))</f>
        <v/>
      </c>
      <c r="T43" s="531" t="str">
        <f>IFERROR(VLOOKUP($B43,①申込書!$A$11:$AV$70,24,0),"")</f>
        <v/>
      </c>
      <c r="U43" s="534" t="str">
        <f>IFERROR(VLOOKUP($B43,①申込書!$A$11:$AV$70,25,0),"")</f>
        <v/>
      </c>
      <c r="V43" s="528" t="str">
        <f>IFERROR(VLOOKUP($B43,①申込書!$A$11:$AV$70,39,0),"")</f>
        <v/>
      </c>
      <c r="W43" s="533" t="str">
        <f>IF(V43="","",VLOOKUP(V43,全集約!$CD$4:$CE$44,2,0))</f>
        <v/>
      </c>
      <c r="X43" s="531" t="str">
        <f>IFERROR(VLOOKUP($B43,①申込書!$A$11:$AV$70,34,0),"")</f>
        <v/>
      </c>
      <c r="Y43" s="534" t="str">
        <f>IFERROR(VLOOKUP($B43,①申込書!$A$11:$AV$70,35,0),"")</f>
        <v/>
      </c>
      <c r="Z43" s="528" t="str">
        <f>IFERROR(VLOOKUP($B43,①申込書!$A$11:$AV$70,40,0),"")</f>
        <v/>
      </c>
      <c r="AA43" s="533" t="str">
        <f>IF(Z43="","",VLOOKUP(Z43,全集約!$CD$4:$CE$44,2,0))</f>
        <v/>
      </c>
      <c r="AB43" s="535" t="str">
        <f>IF($AA43=8,①申込書!$X$57,IF($AA43=19,①申込書!$X$58,""))</f>
        <v/>
      </c>
      <c r="AD43" s="539"/>
      <c r="AE43" s="540"/>
      <c r="AF43" s="540"/>
      <c r="AG43" s="540"/>
      <c r="AH43" s="540"/>
      <c r="AI43" s="540"/>
      <c r="AJ43" s="540"/>
      <c r="AK43" s="540"/>
      <c r="AL43" s="540"/>
      <c r="AM43" s="540"/>
      <c r="AN43" s="540"/>
      <c r="AO43" s="540"/>
      <c r="AP43" s="540"/>
      <c r="AQ43" s="540"/>
      <c r="AR43" s="540"/>
      <c r="AS43" s="540"/>
      <c r="AT43" s="540"/>
      <c r="AU43" s="540"/>
      <c r="AV43" s="540"/>
      <c r="AW43" s="540"/>
      <c r="AX43" s="540"/>
      <c r="AY43" s="540"/>
      <c r="AZ43" s="540"/>
      <c r="BA43" s="540"/>
      <c r="BB43" s="540"/>
      <c r="BC43" s="540"/>
      <c r="BD43" s="541"/>
      <c r="BE43" s="167"/>
      <c r="BF43" s="167"/>
      <c r="BG43" s="167"/>
      <c r="BH43" s="167"/>
      <c r="BI43" s="167"/>
      <c r="BJ43" s="167"/>
      <c r="BK43" s="167"/>
      <c r="BL43" s="167"/>
      <c r="BM43" s="167"/>
      <c r="BN43" s="167"/>
      <c r="BO43" s="167"/>
      <c r="BP43" s="167"/>
      <c r="BQ43" s="167"/>
      <c r="BR43" s="167"/>
      <c r="BS43" s="167"/>
      <c r="BT43" s="167"/>
      <c r="BU43" s="167"/>
      <c r="BV43" s="167"/>
      <c r="BW43" s="167"/>
      <c r="BX43" s="167"/>
      <c r="BY43" s="167"/>
      <c r="BZ43" s="167"/>
      <c r="CA43" s="167"/>
      <c r="CB43" s="167"/>
      <c r="CC43" s="86"/>
      <c r="CD43" s="81"/>
      <c r="CE43" s="81"/>
      <c r="CF43" s="81"/>
      <c r="CH43" s="78" t="s">
        <v>162</v>
      </c>
      <c r="CI43" s="78">
        <v>29</v>
      </c>
      <c r="CO43" s="63">
        <v>1</v>
      </c>
      <c r="CP43" s="63" t="s">
        <v>117</v>
      </c>
      <c r="CQ43" s="63" t="s">
        <v>117</v>
      </c>
      <c r="CR43" s="63" t="s">
        <v>326</v>
      </c>
      <c r="CS43" s="63">
        <v>138</v>
      </c>
    </row>
    <row r="44" spans="1:97" s="17" customFormat="1" ht="13.5">
      <c r="A44" s="171"/>
      <c r="B44" s="74" t="s">
        <v>153</v>
      </c>
      <c r="C44" s="545" t="str">
        <f t="shared" si="0"/>
        <v/>
      </c>
      <c r="D44" s="545" t="str">
        <f>IF($G44="","",①申込書!$B$5)</f>
        <v/>
      </c>
      <c r="E44" s="546"/>
      <c r="F44" s="545"/>
      <c r="G44" s="545" t="str">
        <f>IFERROR(VLOOKUP($B44,①申込書!$A$11:$AV$70,37,0),"")</f>
        <v/>
      </c>
      <c r="H44" s="545" t="str">
        <f>IFERROR(VLOOKUP($B44,①申込書!$A$11:$AV$70,5,0)&amp;" "&amp;VLOOKUP($B44,①申込書!$A$11:$AV$70,6,0),"")</f>
        <v/>
      </c>
      <c r="I44" s="547"/>
      <c r="J44" s="547"/>
      <c r="K44" s="547"/>
      <c r="L44" s="545" t="str">
        <f t="shared" si="1"/>
        <v/>
      </c>
      <c r="M44" s="548" t="str">
        <f t="shared" si="2"/>
        <v/>
      </c>
      <c r="N44" s="545" t="str">
        <f>IFERROR(VLOOKUP($B44,①申込書!$A$11:$AV$70,7,0),"")</f>
        <v/>
      </c>
      <c r="O44" s="545" t="str">
        <f>IFERROR(VLOOKUP($B44,①申込書!$A$11:$AV$70,13,0),"")</f>
        <v/>
      </c>
      <c r="P44" s="549"/>
      <c r="Q44" s="550" t="str">
        <f>IF($G44="","",①申込書!$D$7)</f>
        <v/>
      </c>
      <c r="R44" s="545" t="str">
        <f>IFERROR(VLOOKUP($B44,①申込書!$A$11:$AV$70,38,0),"")</f>
        <v/>
      </c>
      <c r="S44" s="550" t="str">
        <f>IF(R44="","",VLOOKUP(R44,全集約!$CD$4:$CE$44,2,0))</f>
        <v/>
      </c>
      <c r="T44" s="548" t="str">
        <f>IFERROR(VLOOKUP($B44,①申込書!$A$11:$AV$70,24,0),"")</f>
        <v/>
      </c>
      <c r="U44" s="551" t="str">
        <f>IFERROR(VLOOKUP($B44,①申込書!$A$11:$AV$70,25,0),"")</f>
        <v/>
      </c>
      <c r="V44" s="545" t="str">
        <f>IFERROR(VLOOKUP($B44,①申込書!$A$11:$AV$70,39,0),"")</f>
        <v/>
      </c>
      <c r="W44" s="550" t="str">
        <f>IF(V44="","",VLOOKUP(V44,全集約!$CD$4:$CE$44,2,0))</f>
        <v/>
      </c>
      <c r="X44" s="548" t="str">
        <f>IFERROR(VLOOKUP($B44,①申込書!$A$11:$AV$70,34,0),"")</f>
        <v/>
      </c>
      <c r="Y44" s="551" t="str">
        <f>IFERROR(VLOOKUP($B44,①申込書!$A$11:$AV$70,35,0),"")</f>
        <v/>
      </c>
      <c r="Z44" s="545" t="str">
        <f>IFERROR(VLOOKUP($B44,①申込書!$A$11:$AV$70,40,0),"")</f>
        <v/>
      </c>
      <c r="AA44" s="550" t="str">
        <f>IF(Z44="","",VLOOKUP(Z44,全集約!$CD$4:$CE$44,2,0))</f>
        <v/>
      </c>
      <c r="AB44" s="552" t="str">
        <f>IF($AA44=8,①申込書!$X$57,IF($AA44=19,①申込書!$X$58,""))</f>
        <v/>
      </c>
      <c r="AD44" s="553"/>
      <c r="AE44" s="554"/>
      <c r="AF44" s="554"/>
      <c r="AG44" s="554"/>
      <c r="AH44" s="554"/>
      <c r="AI44" s="554"/>
      <c r="AJ44" s="554"/>
      <c r="AK44" s="554"/>
      <c r="AL44" s="554"/>
      <c r="AM44" s="554"/>
      <c r="AN44" s="554"/>
      <c r="AO44" s="554"/>
      <c r="AP44" s="554"/>
      <c r="AQ44" s="554"/>
      <c r="AR44" s="554"/>
      <c r="AS44" s="554"/>
      <c r="AT44" s="554"/>
      <c r="AU44" s="554"/>
      <c r="AV44" s="554"/>
      <c r="AW44" s="554"/>
      <c r="AX44" s="554"/>
      <c r="AY44" s="554"/>
      <c r="AZ44" s="554"/>
      <c r="BA44" s="554"/>
      <c r="BB44" s="554"/>
      <c r="BC44" s="554"/>
      <c r="BD44" s="555"/>
      <c r="BE44" s="167"/>
      <c r="BF44" s="167"/>
      <c r="BG44" s="167"/>
      <c r="BH44" s="167"/>
      <c r="BI44" s="167"/>
      <c r="BJ44" s="167"/>
      <c r="BK44" s="167"/>
      <c r="BL44" s="167"/>
      <c r="BM44" s="167"/>
      <c r="BN44" s="167"/>
      <c r="BO44" s="167"/>
      <c r="BP44" s="167"/>
      <c r="BQ44" s="167"/>
      <c r="BR44" s="167"/>
      <c r="BS44" s="167"/>
      <c r="BT44" s="167"/>
      <c r="BU44" s="167"/>
      <c r="BV44" s="167"/>
      <c r="BW44" s="167"/>
      <c r="BX44" s="167"/>
      <c r="BY44" s="167"/>
      <c r="BZ44" s="167"/>
      <c r="CA44" s="167"/>
      <c r="CB44" s="167"/>
      <c r="CC44" s="86"/>
      <c r="CD44" s="81"/>
      <c r="CE44" s="81"/>
      <c r="CF44" s="81"/>
      <c r="CH44" s="78" t="s">
        <v>163</v>
      </c>
      <c r="CI44" s="78">
        <v>30</v>
      </c>
      <c r="CO44" s="63">
        <v>1</v>
      </c>
      <c r="CP44" s="63" t="s">
        <v>117</v>
      </c>
      <c r="CQ44" s="63" t="s">
        <v>117</v>
      </c>
      <c r="CR44" s="63" t="s">
        <v>327</v>
      </c>
      <c r="CS44" s="63">
        <v>139</v>
      </c>
    </row>
    <row r="45" spans="1:97" s="17" customFormat="1" ht="13.5">
      <c r="A45" s="171"/>
      <c r="B45" s="85"/>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1"/>
      <c r="AZ45" s="171"/>
      <c r="BA45" s="171"/>
      <c r="BB45" s="171"/>
      <c r="BC45" s="171"/>
      <c r="BD45" s="171"/>
      <c r="BE45" s="171"/>
      <c r="BF45" s="171"/>
      <c r="BG45" s="171"/>
      <c r="BH45" s="171"/>
      <c r="BI45" s="171"/>
      <c r="BJ45" s="171"/>
      <c r="BK45" s="171"/>
      <c r="BL45" s="171"/>
      <c r="BM45" s="171"/>
      <c r="BN45" s="171"/>
      <c r="BO45" s="171"/>
      <c r="BP45" s="171"/>
      <c r="BQ45" s="171"/>
      <c r="BR45" s="171"/>
      <c r="BS45" s="171"/>
      <c r="BT45" s="171"/>
      <c r="BU45" s="171"/>
      <c r="BV45" s="171"/>
      <c r="BW45" s="171"/>
      <c r="BX45" s="171"/>
      <c r="BY45" s="171"/>
      <c r="BZ45" s="171"/>
      <c r="CA45" s="171"/>
      <c r="CB45" s="171"/>
      <c r="CC45" s="86"/>
      <c r="CD45" s="20"/>
      <c r="CE45" s="20"/>
      <c r="CF45" s="20"/>
      <c r="CH45" s="78" t="s">
        <v>164</v>
      </c>
      <c r="CI45" s="78">
        <v>31</v>
      </c>
      <c r="CO45" s="63">
        <v>1</v>
      </c>
      <c r="CP45" s="63" t="s">
        <v>117</v>
      </c>
      <c r="CQ45" s="63" t="s">
        <v>117</v>
      </c>
      <c r="CR45" s="63" t="s">
        <v>328</v>
      </c>
      <c r="CS45" s="63">
        <v>140</v>
      </c>
    </row>
    <row r="46" spans="1:97" s="17" customFormat="1" ht="13.5">
      <c r="A46" s="171"/>
      <c r="B46" s="85"/>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171"/>
      <c r="AE46" s="171"/>
      <c r="AF46" s="171"/>
      <c r="AG46" s="171"/>
      <c r="AH46" s="171"/>
      <c r="AI46" s="171"/>
      <c r="AJ46" s="171"/>
      <c r="AK46" s="171"/>
      <c r="AL46" s="171"/>
      <c r="AM46" s="171"/>
      <c r="AN46" s="171"/>
      <c r="AO46" s="171"/>
      <c r="AP46" s="171"/>
      <c r="AQ46" s="171"/>
      <c r="AR46" s="171"/>
      <c r="AS46" s="171"/>
      <c r="AT46" s="171"/>
      <c r="AU46" s="171"/>
      <c r="AV46" s="171"/>
      <c r="AW46" s="171"/>
      <c r="AX46" s="171"/>
      <c r="AY46" s="171"/>
      <c r="AZ46" s="171"/>
      <c r="BA46" s="171"/>
      <c r="BB46" s="171"/>
      <c r="BC46" s="171"/>
      <c r="BD46" s="171"/>
      <c r="BE46" s="171"/>
      <c r="BF46" s="171"/>
      <c r="BG46" s="171"/>
      <c r="BH46" s="171"/>
      <c r="BI46" s="171"/>
      <c r="BJ46" s="171"/>
      <c r="BK46" s="171"/>
      <c r="BL46" s="171"/>
      <c r="BM46" s="171"/>
      <c r="BN46" s="171"/>
      <c r="BO46" s="171"/>
      <c r="BP46" s="171"/>
      <c r="BQ46" s="171"/>
      <c r="BR46" s="171"/>
      <c r="BS46" s="171"/>
      <c r="BT46" s="171"/>
      <c r="BU46" s="171"/>
      <c r="BV46" s="171"/>
      <c r="BW46" s="171"/>
      <c r="BX46" s="171"/>
      <c r="BY46" s="171"/>
      <c r="BZ46" s="171"/>
      <c r="CA46" s="171"/>
      <c r="CB46" s="171"/>
      <c r="CC46" s="86"/>
      <c r="CD46" s="20"/>
      <c r="CE46" s="20"/>
      <c r="CF46" s="20"/>
      <c r="CH46" s="78" t="s">
        <v>165</v>
      </c>
      <c r="CI46" s="78">
        <v>32</v>
      </c>
      <c r="CO46" s="63">
        <v>1</v>
      </c>
      <c r="CP46" s="63" t="s">
        <v>117</v>
      </c>
      <c r="CQ46" s="63" t="s">
        <v>117</v>
      </c>
      <c r="CR46" s="63" t="s">
        <v>329</v>
      </c>
      <c r="CS46" s="63">
        <v>141</v>
      </c>
    </row>
    <row r="47" spans="1:97" s="17" customFormat="1" ht="13.5">
      <c r="A47" s="171"/>
      <c r="B47" s="85"/>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171"/>
      <c r="AE47" s="171"/>
      <c r="AF47" s="171"/>
      <c r="AG47" s="171"/>
      <c r="AH47" s="171"/>
      <c r="AI47" s="171"/>
      <c r="AJ47" s="171"/>
      <c r="AK47" s="171"/>
      <c r="AL47" s="171"/>
      <c r="AM47" s="171"/>
      <c r="AN47" s="171"/>
      <c r="AO47" s="171"/>
      <c r="AP47" s="171"/>
      <c r="AQ47" s="171"/>
      <c r="AR47" s="171"/>
      <c r="AS47" s="171"/>
      <c r="AT47" s="171"/>
      <c r="AU47" s="171"/>
      <c r="AV47" s="171"/>
      <c r="AW47" s="171"/>
      <c r="AX47" s="171"/>
      <c r="AY47" s="171"/>
      <c r="AZ47" s="171"/>
      <c r="BA47" s="171"/>
      <c r="BB47" s="171"/>
      <c r="BC47" s="171"/>
      <c r="BD47" s="171"/>
      <c r="BE47" s="171"/>
      <c r="BF47" s="171"/>
      <c r="BG47" s="171"/>
      <c r="BH47" s="171"/>
      <c r="BI47" s="171"/>
      <c r="BJ47" s="171"/>
      <c r="BK47" s="171"/>
      <c r="BL47" s="171"/>
      <c r="BM47" s="171"/>
      <c r="BN47" s="171"/>
      <c r="BO47" s="171"/>
      <c r="BP47" s="171"/>
      <c r="BQ47" s="171"/>
      <c r="BR47" s="171"/>
      <c r="BS47" s="171"/>
      <c r="BT47" s="171"/>
      <c r="BU47" s="171"/>
      <c r="BV47" s="171"/>
      <c r="BW47" s="171"/>
      <c r="BX47" s="171"/>
      <c r="BY47" s="171"/>
      <c r="BZ47" s="171"/>
      <c r="CA47" s="171"/>
      <c r="CB47" s="171"/>
      <c r="CC47" s="86"/>
      <c r="CD47" s="20"/>
      <c r="CE47" s="20"/>
      <c r="CF47" s="20"/>
      <c r="CH47" s="78" t="s">
        <v>166</v>
      </c>
      <c r="CI47" s="78">
        <v>33</v>
      </c>
      <c r="CO47" s="63">
        <v>1</v>
      </c>
      <c r="CP47" s="63" t="s">
        <v>117</v>
      </c>
      <c r="CQ47" s="63" t="s">
        <v>117</v>
      </c>
      <c r="CR47" s="63" t="s">
        <v>330</v>
      </c>
      <c r="CS47" s="63">
        <v>142</v>
      </c>
    </row>
    <row r="48" spans="1:97" s="17" customFormat="1" ht="13.5">
      <c r="A48" s="171"/>
      <c r="B48" s="85"/>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171"/>
      <c r="AE48" s="171"/>
      <c r="AF48" s="171"/>
      <c r="AG48" s="171"/>
      <c r="AH48" s="171"/>
      <c r="AI48" s="171"/>
      <c r="AJ48" s="171"/>
      <c r="AK48" s="171"/>
      <c r="AL48" s="171"/>
      <c r="AM48" s="171"/>
      <c r="AN48" s="171"/>
      <c r="AO48" s="171"/>
      <c r="AP48" s="171"/>
      <c r="AQ48" s="171"/>
      <c r="AR48" s="171"/>
      <c r="AS48" s="171"/>
      <c r="AT48" s="171"/>
      <c r="AU48" s="171"/>
      <c r="AV48" s="171"/>
      <c r="AW48" s="171"/>
      <c r="AX48" s="171"/>
      <c r="AY48" s="171"/>
      <c r="AZ48" s="171"/>
      <c r="BA48" s="171"/>
      <c r="BB48" s="171"/>
      <c r="BC48" s="171"/>
      <c r="BD48" s="171"/>
      <c r="BE48" s="171"/>
      <c r="BF48" s="171"/>
      <c r="BG48" s="171"/>
      <c r="BH48" s="171"/>
      <c r="BI48" s="171"/>
      <c r="BJ48" s="171"/>
      <c r="BK48" s="171"/>
      <c r="BL48" s="171"/>
      <c r="BM48" s="171"/>
      <c r="BN48" s="171"/>
      <c r="BO48" s="171"/>
      <c r="BP48" s="171"/>
      <c r="BQ48" s="171"/>
      <c r="BR48" s="171"/>
      <c r="BS48" s="171"/>
      <c r="BT48" s="171"/>
      <c r="BU48" s="171"/>
      <c r="BV48" s="171"/>
      <c r="BW48" s="171"/>
      <c r="BX48" s="171"/>
      <c r="BY48" s="171"/>
      <c r="BZ48" s="171"/>
      <c r="CA48" s="171"/>
      <c r="CB48" s="171"/>
      <c r="CC48" s="86"/>
      <c r="CD48" s="20"/>
      <c r="CE48" s="20"/>
      <c r="CF48" s="20"/>
      <c r="CH48" s="78" t="s">
        <v>167</v>
      </c>
      <c r="CI48" s="78">
        <v>34</v>
      </c>
      <c r="CO48" s="63">
        <v>1</v>
      </c>
      <c r="CP48" s="63" t="s">
        <v>117</v>
      </c>
      <c r="CQ48" s="63" t="s">
        <v>117</v>
      </c>
      <c r="CR48" s="63" t="s">
        <v>331</v>
      </c>
      <c r="CS48" s="63">
        <v>143</v>
      </c>
    </row>
    <row r="49" spans="1:97" s="17" customFormat="1" ht="13.5">
      <c r="A49" s="171"/>
      <c r="B49" s="85"/>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171"/>
      <c r="AE49" s="171"/>
      <c r="AF49" s="171"/>
      <c r="AG49" s="171"/>
      <c r="AH49" s="171"/>
      <c r="AI49" s="171"/>
      <c r="AJ49" s="171"/>
      <c r="AK49" s="171"/>
      <c r="AL49" s="171"/>
      <c r="AM49" s="171"/>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1"/>
      <c r="BQ49" s="171"/>
      <c r="BR49" s="171"/>
      <c r="BS49" s="171"/>
      <c r="BT49" s="171"/>
      <c r="BU49" s="171"/>
      <c r="BV49" s="171"/>
      <c r="BW49" s="171"/>
      <c r="BX49" s="171"/>
      <c r="BY49" s="171"/>
      <c r="BZ49" s="171"/>
      <c r="CA49" s="171"/>
      <c r="CB49" s="171"/>
      <c r="CC49" s="86"/>
      <c r="CD49" s="20"/>
      <c r="CE49" s="20"/>
      <c r="CF49" s="20"/>
      <c r="CH49" s="78" t="s">
        <v>168</v>
      </c>
      <c r="CI49" s="78">
        <v>35</v>
      </c>
      <c r="CO49" s="63">
        <v>1</v>
      </c>
      <c r="CP49" s="63" t="s">
        <v>117</v>
      </c>
      <c r="CQ49" s="63" t="s">
        <v>117</v>
      </c>
      <c r="CR49" s="63" t="s">
        <v>332</v>
      </c>
      <c r="CS49" s="63">
        <v>144</v>
      </c>
    </row>
    <row r="50" spans="1:97" s="17" customFormat="1" ht="13.5">
      <c r="A50" s="171"/>
      <c r="B50" s="85"/>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171"/>
      <c r="AE50" s="171"/>
      <c r="AF50" s="171"/>
      <c r="AG50" s="171"/>
      <c r="AH50" s="171"/>
      <c r="AI50" s="171"/>
      <c r="AJ50" s="171"/>
      <c r="AK50" s="171"/>
      <c r="AL50" s="171"/>
      <c r="AM50" s="171"/>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1"/>
      <c r="BR50" s="171"/>
      <c r="BS50" s="171"/>
      <c r="BT50" s="171"/>
      <c r="BU50" s="171"/>
      <c r="BV50" s="171"/>
      <c r="BW50" s="171"/>
      <c r="BX50" s="171"/>
      <c r="BY50" s="171"/>
      <c r="BZ50" s="171"/>
      <c r="CA50" s="171"/>
      <c r="CB50" s="171"/>
      <c r="CC50" s="86"/>
      <c r="CD50" s="20"/>
      <c r="CE50" s="20"/>
      <c r="CF50" s="20"/>
      <c r="CH50" s="78" t="s">
        <v>169</v>
      </c>
      <c r="CI50" s="78">
        <v>36</v>
      </c>
      <c r="CO50" s="63">
        <v>1</v>
      </c>
      <c r="CP50" s="63" t="s">
        <v>117</v>
      </c>
      <c r="CQ50" s="63" t="s">
        <v>117</v>
      </c>
      <c r="CR50" s="63" t="s">
        <v>333</v>
      </c>
      <c r="CS50" s="63">
        <v>145</v>
      </c>
    </row>
    <row r="51" spans="1:97" s="17" customFormat="1" ht="13.5">
      <c r="A51" s="171"/>
      <c r="B51" s="85"/>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171"/>
      <c r="AE51" s="171"/>
      <c r="AF51" s="171"/>
      <c r="AG51" s="171"/>
      <c r="AH51" s="171"/>
      <c r="AI51" s="171"/>
      <c r="AJ51" s="171"/>
      <c r="AK51" s="171"/>
      <c r="AL51" s="171"/>
      <c r="AM51" s="171"/>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1"/>
      <c r="BR51" s="171"/>
      <c r="BS51" s="171"/>
      <c r="BT51" s="171"/>
      <c r="BU51" s="171"/>
      <c r="BV51" s="171"/>
      <c r="BW51" s="171"/>
      <c r="BX51" s="171"/>
      <c r="BY51" s="171"/>
      <c r="BZ51" s="171"/>
      <c r="CA51" s="171"/>
      <c r="CB51" s="171"/>
      <c r="CC51" s="86"/>
      <c r="CD51" s="20"/>
      <c r="CE51" s="20"/>
      <c r="CF51" s="20"/>
      <c r="CH51" s="78" t="s">
        <v>170</v>
      </c>
      <c r="CI51" s="78">
        <v>37</v>
      </c>
      <c r="CO51" s="63">
        <v>1</v>
      </c>
      <c r="CP51" s="63" t="s">
        <v>117</v>
      </c>
      <c r="CQ51" s="63" t="s">
        <v>117</v>
      </c>
      <c r="CR51" s="63" t="s">
        <v>334</v>
      </c>
      <c r="CS51" s="63">
        <v>146</v>
      </c>
    </row>
    <row r="52" spans="1:97" s="17" customFormat="1" ht="13.5">
      <c r="A52" s="167"/>
      <c r="B52" s="19"/>
      <c r="AD52" s="167"/>
      <c r="AE52" s="167"/>
      <c r="AF52" s="167"/>
      <c r="AG52" s="169"/>
      <c r="AH52" s="169"/>
      <c r="AI52" s="169"/>
      <c r="AJ52" s="169"/>
      <c r="AK52" s="169"/>
      <c r="AL52" s="169"/>
      <c r="AM52" s="169"/>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69"/>
      <c r="BR52" s="169"/>
      <c r="BS52" s="169"/>
      <c r="BT52" s="169"/>
      <c r="BU52" s="169"/>
      <c r="BV52" s="169"/>
      <c r="BW52" s="169"/>
      <c r="BX52" s="169"/>
      <c r="BY52" s="169"/>
      <c r="BZ52" s="169"/>
      <c r="CA52" s="169"/>
      <c r="CB52" s="169"/>
      <c r="CD52" s="19"/>
      <c r="CE52" s="19"/>
      <c r="CF52" s="19"/>
      <c r="CH52" s="78" t="s">
        <v>171</v>
      </c>
      <c r="CI52" s="78">
        <v>38</v>
      </c>
      <c r="CO52" s="63">
        <v>1</v>
      </c>
      <c r="CP52" s="63" t="s">
        <v>117</v>
      </c>
      <c r="CQ52" s="63" t="s">
        <v>117</v>
      </c>
      <c r="CR52" s="63" t="s">
        <v>335</v>
      </c>
      <c r="CS52" s="63">
        <v>147</v>
      </c>
    </row>
    <row r="53" spans="1:97" s="17" customFormat="1" ht="13.5">
      <c r="A53" s="167"/>
      <c r="B53" s="19"/>
      <c r="AD53" s="167"/>
      <c r="AE53" s="167"/>
      <c r="AF53" s="167"/>
      <c r="AG53" s="169"/>
      <c r="AH53" s="169"/>
      <c r="AI53" s="169"/>
      <c r="AJ53" s="169"/>
      <c r="AK53" s="169"/>
      <c r="AL53" s="169"/>
      <c r="AM53" s="169"/>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69"/>
      <c r="BR53" s="169"/>
      <c r="BS53" s="169"/>
      <c r="BT53" s="169"/>
      <c r="BU53" s="169"/>
      <c r="BV53" s="169"/>
      <c r="BW53" s="169"/>
      <c r="BX53" s="169"/>
      <c r="BY53" s="169"/>
      <c r="BZ53" s="169"/>
      <c r="CA53" s="169"/>
      <c r="CB53" s="169"/>
      <c r="CD53" s="19"/>
      <c r="CE53" s="19"/>
      <c r="CF53" s="19"/>
      <c r="CH53" s="78" t="s">
        <v>172</v>
      </c>
      <c r="CI53" s="78">
        <v>39</v>
      </c>
      <c r="CO53" s="63">
        <v>1</v>
      </c>
      <c r="CP53" s="63" t="s">
        <v>117</v>
      </c>
      <c r="CQ53" s="63" t="s">
        <v>117</v>
      </c>
      <c r="CR53" s="63" t="s">
        <v>336</v>
      </c>
      <c r="CS53" s="63">
        <v>148</v>
      </c>
    </row>
    <row r="54" spans="1:97" s="17" customFormat="1" ht="13.5">
      <c r="A54" s="167"/>
      <c r="B54" s="19"/>
      <c r="AD54" s="167"/>
      <c r="AE54" s="167"/>
      <c r="AF54" s="167"/>
      <c r="AG54" s="169"/>
      <c r="AH54" s="169"/>
      <c r="AI54" s="169"/>
      <c r="AJ54" s="169"/>
      <c r="AK54" s="169"/>
      <c r="AL54" s="169"/>
      <c r="AM54" s="169"/>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69"/>
      <c r="BQ54" s="169"/>
      <c r="BR54" s="169"/>
      <c r="BS54" s="169"/>
      <c r="BT54" s="169"/>
      <c r="BU54" s="169"/>
      <c r="BV54" s="169"/>
      <c r="BW54" s="169"/>
      <c r="BX54" s="169"/>
      <c r="BY54" s="169"/>
      <c r="BZ54" s="169"/>
      <c r="CA54" s="169"/>
      <c r="CB54" s="169"/>
      <c r="CD54" s="19"/>
      <c r="CE54" s="19"/>
      <c r="CF54" s="19"/>
      <c r="CH54" s="78" t="s">
        <v>173</v>
      </c>
      <c r="CI54" s="78">
        <v>40</v>
      </c>
      <c r="CO54" s="63">
        <v>1</v>
      </c>
      <c r="CP54" s="63" t="s">
        <v>117</v>
      </c>
      <c r="CQ54" s="63" t="s">
        <v>117</v>
      </c>
      <c r="CR54" s="63" t="s">
        <v>337</v>
      </c>
      <c r="CS54" s="63">
        <v>149</v>
      </c>
    </row>
    <row r="55" spans="1:97" s="17" customFormat="1" ht="13.5">
      <c r="A55" s="167"/>
      <c r="B55" s="19"/>
      <c r="AD55" s="167"/>
      <c r="AE55" s="167"/>
      <c r="AF55" s="167"/>
      <c r="AG55" s="169"/>
      <c r="AH55" s="169"/>
      <c r="AI55" s="169"/>
      <c r="AJ55" s="169"/>
      <c r="AK55" s="169"/>
      <c r="AL55" s="169"/>
      <c r="AM55" s="169"/>
      <c r="AN55" s="169"/>
      <c r="AO55" s="169"/>
      <c r="AP55" s="169"/>
      <c r="AQ55" s="169"/>
      <c r="AR55" s="169"/>
      <c r="AS55" s="169"/>
      <c r="AT55" s="169"/>
      <c r="AU55" s="169"/>
      <c r="AV55" s="169"/>
      <c r="AW55" s="169"/>
      <c r="AX55" s="169"/>
      <c r="AY55" s="169"/>
      <c r="AZ55" s="169"/>
      <c r="BA55" s="169"/>
      <c r="BB55" s="169"/>
      <c r="BC55" s="169"/>
      <c r="BD55" s="169"/>
      <c r="BE55" s="169"/>
      <c r="BF55" s="169"/>
      <c r="BG55" s="169"/>
      <c r="BH55" s="169"/>
      <c r="BI55" s="169"/>
      <c r="BJ55" s="169"/>
      <c r="BK55" s="169"/>
      <c r="BL55" s="169"/>
      <c r="BM55" s="169"/>
      <c r="BN55" s="169"/>
      <c r="BO55" s="169"/>
      <c r="BP55" s="169"/>
      <c r="BQ55" s="169"/>
      <c r="BR55" s="169"/>
      <c r="BS55" s="169"/>
      <c r="BT55" s="169"/>
      <c r="BU55" s="169"/>
      <c r="BV55" s="169"/>
      <c r="BW55" s="169"/>
      <c r="BX55" s="169"/>
      <c r="BY55" s="169"/>
      <c r="BZ55" s="169"/>
      <c r="CA55" s="169"/>
      <c r="CB55" s="169"/>
      <c r="CD55" s="19"/>
      <c r="CE55" s="19"/>
      <c r="CF55" s="19"/>
      <c r="CH55" s="78" t="s">
        <v>174</v>
      </c>
      <c r="CI55" s="78">
        <v>41</v>
      </c>
      <c r="CO55" s="66">
        <v>1</v>
      </c>
      <c r="CP55" s="66" t="s">
        <v>117</v>
      </c>
      <c r="CQ55" s="66" t="s">
        <v>117</v>
      </c>
      <c r="CR55" s="66" t="s">
        <v>338</v>
      </c>
      <c r="CS55" s="63">
        <v>150</v>
      </c>
    </row>
    <row r="56" spans="1:97" s="17" customFormat="1" ht="13.5">
      <c r="A56" s="167"/>
      <c r="B56" s="19"/>
      <c r="AD56" s="167"/>
      <c r="AE56" s="167"/>
      <c r="AF56" s="167"/>
      <c r="AG56" s="169"/>
      <c r="AH56" s="169"/>
      <c r="AI56" s="169"/>
      <c r="AJ56" s="169"/>
      <c r="AK56" s="169"/>
      <c r="AL56" s="169"/>
      <c r="AM56" s="169"/>
      <c r="AN56" s="169"/>
      <c r="AO56" s="169"/>
      <c r="AP56" s="169"/>
      <c r="AQ56" s="169"/>
      <c r="AR56" s="169"/>
      <c r="AS56" s="169"/>
      <c r="AT56" s="169"/>
      <c r="AU56" s="169"/>
      <c r="AV56" s="169"/>
      <c r="AW56" s="169"/>
      <c r="AX56" s="169"/>
      <c r="AY56" s="169"/>
      <c r="AZ56" s="169"/>
      <c r="BA56" s="169"/>
      <c r="BB56" s="169"/>
      <c r="BC56" s="169"/>
      <c r="BD56" s="169"/>
      <c r="BE56" s="169"/>
      <c r="BF56" s="169"/>
      <c r="BG56" s="169"/>
      <c r="BH56" s="169"/>
      <c r="BI56" s="169"/>
      <c r="BJ56" s="169"/>
      <c r="BK56" s="169"/>
      <c r="BL56" s="169"/>
      <c r="BM56" s="169"/>
      <c r="BN56" s="169"/>
      <c r="BO56" s="169"/>
      <c r="BP56" s="169"/>
      <c r="BQ56" s="169"/>
      <c r="BR56" s="169"/>
      <c r="BS56" s="169"/>
      <c r="BT56" s="169"/>
      <c r="BU56" s="169"/>
      <c r="BV56" s="169"/>
      <c r="BW56" s="169"/>
      <c r="BX56" s="169"/>
      <c r="BY56" s="169"/>
      <c r="BZ56" s="169"/>
      <c r="CA56" s="169"/>
      <c r="CB56" s="169"/>
      <c r="CD56" s="19"/>
      <c r="CE56" s="19"/>
      <c r="CF56" s="19"/>
      <c r="CH56" s="78" t="s">
        <v>175</v>
      </c>
      <c r="CI56" s="78">
        <v>42</v>
      </c>
      <c r="CO56" s="66">
        <v>1</v>
      </c>
      <c r="CP56" s="66" t="s">
        <v>117</v>
      </c>
      <c r="CQ56" s="66" t="s">
        <v>117</v>
      </c>
      <c r="CR56" s="66" t="s">
        <v>339</v>
      </c>
      <c r="CS56" s="63">
        <v>151</v>
      </c>
    </row>
    <row r="57" spans="1:97" s="17" customFormat="1" ht="13.5">
      <c r="A57" s="167"/>
      <c r="B57" s="19"/>
      <c r="AD57" s="167"/>
      <c r="AE57" s="167"/>
      <c r="AF57" s="167"/>
      <c r="AG57" s="169"/>
      <c r="AH57" s="169"/>
      <c r="AI57" s="169"/>
      <c r="AJ57" s="169"/>
      <c r="AK57" s="169"/>
      <c r="AL57" s="169"/>
      <c r="AM57" s="169"/>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69"/>
      <c r="BR57" s="169"/>
      <c r="BS57" s="169"/>
      <c r="BT57" s="169"/>
      <c r="BU57" s="169"/>
      <c r="BV57" s="169"/>
      <c r="BW57" s="169"/>
      <c r="BX57" s="169"/>
      <c r="BY57" s="169"/>
      <c r="BZ57" s="169"/>
      <c r="CA57" s="169"/>
      <c r="CB57" s="169"/>
      <c r="CD57" s="19"/>
      <c r="CE57" s="19"/>
      <c r="CF57" s="19"/>
      <c r="CH57" s="78" t="s">
        <v>176</v>
      </c>
      <c r="CI57" s="78">
        <v>43</v>
      </c>
      <c r="CO57" s="66">
        <v>1</v>
      </c>
      <c r="CP57" s="66" t="s">
        <v>117</v>
      </c>
      <c r="CQ57" s="66" t="s">
        <v>117</v>
      </c>
      <c r="CR57" s="66" t="s">
        <v>340</v>
      </c>
      <c r="CS57" s="63">
        <v>152</v>
      </c>
    </row>
    <row r="58" spans="1:97" s="17" customFormat="1" ht="13.5">
      <c r="A58" s="167"/>
      <c r="B58" s="19"/>
      <c r="AD58" s="167"/>
      <c r="AE58" s="167"/>
      <c r="AF58" s="167"/>
      <c r="AG58" s="169"/>
      <c r="AH58" s="169"/>
      <c r="AI58" s="169"/>
      <c r="AJ58" s="169"/>
      <c r="AK58" s="169"/>
      <c r="AL58" s="169"/>
      <c r="AM58" s="169"/>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69"/>
      <c r="BR58" s="169"/>
      <c r="BS58" s="169"/>
      <c r="BT58" s="169"/>
      <c r="BU58" s="169"/>
      <c r="BV58" s="169"/>
      <c r="BW58" s="169"/>
      <c r="BX58" s="169"/>
      <c r="BY58" s="169"/>
      <c r="BZ58" s="169"/>
      <c r="CA58" s="169"/>
      <c r="CB58" s="169"/>
      <c r="CD58" s="19"/>
      <c r="CE58" s="19"/>
      <c r="CF58" s="19"/>
      <c r="CH58" s="78" t="s">
        <v>177</v>
      </c>
      <c r="CI58" s="78">
        <v>44</v>
      </c>
      <c r="CO58" s="66">
        <v>1</v>
      </c>
      <c r="CP58" s="66" t="s">
        <v>117</v>
      </c>
      <c r="CQ58" s="66" t="s">
        <v>117</v>
      </c>
      <c r="CR58" s="66" t="s">
        <v>341</v>
      </c>
      <c r="CS58" s="63">
        <v>153</v>
      </c>
    </row>
    <row r="59" spans="1:97" s="17" customFormat="1" ht="13.5">
      <c r="A59" s="167"/>
      <c r="B59" s="19"/>
      <c r="AD59" s="167"/>
      <c r="AE59" s="167"/>
      <c r="AF59" s="167"/>
      <c r="AG59" s="169"/>
      <c r="AH59" s="169"/>
      <c r="AI59" s="169"/>
      <c r="AJ59" s="169"/>
      <c r="AK59" s="169"/>
      <c r="AL59" s="169"/>
      <c r="AM59" s="169"/>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69"/>
      <c r="BR59" s="169"/>
      <c r="BS59" s="169"/>
      <c r="BT59" s="169"/>
      <c r="BU59" s="169"/>
      <c r="BV59" s="169"/>
      <c r="BW59" s="169"/>
      <c r="BX59" s="169"/>
      <c r="BY59" s="169"/>
      <c r="BZ59" s="169"/>
      <c r="CA59" s="169"/>
      <c r="CB59" s="169"/>
      <c r="CD59" s="19"/>
      <c r="CE59" s="19"/>
      <c r="CF59" s="19"/>
      <c r="CH59" s="78" t="s">
        <v>178</v>
      </c>
      <c r="CI59" s="78">
        <v>45</v>
      </c>
      <c r="CO59" s="67">
        <v>1</v>
      </c>
      <c r="CP59" s="67" t="s">
        <v>117</v>
      </c>
      <c r="CQ59" s="67" t="s">
        <v>117</v>
      </c>
      <c r="CR59" s="67" t="s">
        <v>342</v>
      </c>
      <c r="CS59" s="63">
        <v>154</v>
      </c>
    </row>
    <row r="60" spans="1:97" s="17" customFormat="1" ht="13.5">
      <c r="A60" s="167"/>
      <c r="B60" s="19"/>
      <c r="AD60" s="167"/>
      <c r="AE60" s="167"/>
      <c r="AF60" s="167"/>
      <c r="AG60" s="169"/>
      <c r="AH60" s="169"/>
      <c r="AI60" s="169"/>
      <c r="AJ60" s="169"/>
      <c r="AK60" s="169"/>
      <c r="AL60" s="169"/>
      <c r="AM60" s="169"/>
      <c r="AN60" s="169"/>
      <c r="AO60" s="169"/>
      <c r="AP60" s="169"/>
      <c r="AQ60" s="169"/>
      <c r="AR60" s="169"/>
      <c r="AS60" s="169"/>
      <c r="AT60" s="169"/>
      <c r="AU60" s="169"/>
      <c r="AV60" s="169"/>
      <c r="AW60" s="169"/>
      <c r="AX60" s="169"/>
      <c r="AY60" s="169"/>
      <c r="AZ60" s="169"/>
      <c r="BA60" s="169"/>
      <c r="BB60" s="169"/>
      <c r="BC60" s="169"/>
      <c r="BD60" s="169"/>
      <c r="BE60" s="169"/>
      <c r="BF60" s="169"/>
      <c r="BG60" s="169"/>
      <c r="BH60" s="169"/>
      <c r="BI60" s="169"/>
      <c r="BJ60" s="169"/>
      <c r="BK60" s="169"/>
      <c r="BL60" s="169"/>
      <c r="BM60" s="169"/>
      <c r="BN60" s="169"/>
      <c r="BO60" s="169"/>
      <c r="BP60" s="169"/>
      <c r="BQ60" s="169"/>
      <c r="BR60" s="169"/>
      <c r="BS60" s="169"/>
      <c r="BT60" s="169"/>
      <c r="BU60" s="169"/>
      <c r="BV60" s="169"/>
      <c r="BW60" s="169"/>
      <c r="BX60" s="169"/>
      <c r="BY60" s="169"/>
      <c r="BZ60" s="169"/>
      <c r="CA60" s="169"/>
      <c r="CB60" s="169"/>
      <c r="CD60" s="19"/>
      <c r="CE60" s="19"/>
      <c r="CF60" s="19"/>
      <c r="CH60" s="78" t="s">
        <v>179</v>
      </c>
      <c r="CI60" s="78">
        <v>46</v>
      </c>
      <c r="CO60" s="63">
        <v>1</v>
      </c>
      <c r="CP60" s="63" t="s">
        <v>117</v>
      </c>
      <c r="CQ60" s="63" t="s">
        <v>117</v>
      </c>
      <c r="CR60" s="63" t="s">
        <v>343</v>
      </c>
      <c r="CS60" s="63">
        <v>155</v>
      </c>
    </row>
    <row r="61" spans="1:97" s="17" customFormat="1" ht="13.5">
      <c r="A61" s="167"/>
      <c r="B61" s="19"/>
      <c r="AD61" s="167"/>
      <c r="AE61" s="167"/>
      <c r="AF61" s="167"/>
      <c r="AG61" s="169"/>
      <c r="AH61" s="169"/>
      <c r="AI61" s="169"/>
      <c r="AJ61" s="169"/>
      <c r="AK61" s="169"/>
      <c r="AL61" s="169"/>
      <c r="AM61" s="169"/>
      <c r="AN61" s="169"/>
      <c r="AO61" s="169"/>
      <c r="AP61" s="169"/>
      <c r="AQ61" s="169"/>
      <c r="AR61" s="169"/>
      <c r="AS61" s="169"/>
      <c r="AT61" s="169"/>
      <c r="AU61" s="169"/>
      <c r="AV61" s="169"/>
      <c r="AW61" s="169"/>
      <c r="AX61" s="169"/>
      <c r="AY61" s="169"/>
      <c r="AZ61" s="169"/>
      <c r="BA61" s="169"/>
      <c r="BB61" s="169"/>
      <c r="BC61" s="169"/>
      <c r="BD61" s="169"/>
      <c r="BE61" s="169"/>
      <c r="BF61" s="169"/>
      <c r="BG61" s="169"/>
      <c r="BH61" s="169"/>
      <c r="BI61" s="169"/>
      <c r="BJ61" s="169"/>
      <c r="BK61" s="169"/>
      <c r="BL61" s="169"/>
      <c r="BM61" s="169"/>
      <c r="BN61" s="169"/>
      <c r="BO61" s="169"/>
      <c r="BP61" s="169"/>
      <c r="BQ61" s="169"/>
      <c r="BR61" s="169"/>
      <c r="BS61" s="169"/>
      <c r="BT61" s="169"/>
      <c r="BU61" s="169"/>
      <c r="BV61" s="169"/>
      <c r="BW61" s="169"/>
      <c r="BX61" s="169"/>
      <c r="BY61" s="169"/>
      <c r="BZ61" s="169"/>
      <c r="CA61" s="169"/>
      <c r="CB61" s="169"/>
      <c r="CD61" s="19"/>
      <c r="CE61" s="19"/>
      <c r="CF61" s="19"/>
      <c r="CH61" s="78" t="s">
        <v>180</v>
      </c>
      <c r="CI61" s="78">
        <v>47</v>
      </c>
      <c r="CO61" s="63">
        <v>1</v>
      </c>
      <c r="CP61" s="63" t="s">
        <v>117</v>
      </c>
      <c r="CQ61" s="63" t="s">
        <v>117</v>
      </c>
      <c r="CR61" s="63" t="s">
        <v>344</v>
      </c>
      <c r="CS61" s="63">
        <v>156</v>
      </c>
    </row>
    <row r="62" spans="1:97" s="17" customFormat="1" ht="13.5">
      <c r="A62" s="167"/>
      <c r="B62" s="19"/>
      <c r="AD62" s="167"/>
      <c r="AE62" s="167"/>
      <c r="AF62" s="167"/>
      <c r="AG62" s="169"/>
      <c r="AH62" s="169"/>
      <c r="AI62" s="169"/>
      <c r="AJ62" s="169"/>
      <c r="AK62" s="169"/>
      <c r="AL62" s="169"/>
      <c r="AM62" s="169"/>
      <c r="AN62" s="169"/>
      <c r="AO62" s="169"/>
      <c r="AP62" s="169"/>
      <c r="AQ62" s="169"/>
      <c r="AR62" s="169"/>
      <c r="AS62" s="169"/>
      <c r="AT62" s="169"/>
      <c r="AU62" s="169"/>
      <c r="AV62" s="169"/>
      <c r="AW62" s="169"/>
      <c r="AX62" s="169"/>
      <c r="AY62" s="169"/>
      <c r="AZ62" s="169"/>
      <c r="BA62" s="169"/>
      <c r="BB62" s="169"/>
      <c r="BC62" s="169"/>
      <c r="BD62" s="169"/>
      <c r="BE62" s="169"/>
      <c r="BF62" s="169"/>
      <c r="BG62" s="169"/>
      <c r="BH62" s="169"/>
      <c r="BI62" s="169"/>
      <c r="BJ62" s="169"/>
      <c r="BK62" s="169"/>
      <c r="BL62" s="169"/>
      <c r="BM62" s="169"/>
      <c r="BN62" s="169"/>
      <c r="BO62" s="169"/>
      <c r="BP62" s="169"/>
      <c r="BQ62" s="169"/>
      <c r="BR62" s="169"/>
      <c r="BS62" s="169"/>
      <c r="BT62" s="169"/>
      <c r="BU62" s="169"/>
      <c r="BV62" s="169"/>
      <c r="BW62" s="169"/>
      <c r="BX62" s="169"/>
      <c r="BY62" s="169"/>
      <c r="BZ62" s="169"/>
      <c r="CA62" s="169"/>
      <c r="CB62" s="169"/>
      <c r="CD62" s="19"/>
      <c r="CE62" s="19"/>
      <c r="CF62" s="19"/>
      <c r="CO62" s="63">
        <v>1</v>
      </c>
      <c r="CP62" s="63" t="s">
        <v>117</v>
      </c>
      <c r="CQ62" s="63" t="s">
        <v>117</v>
      </c>
      <c r="CR62" s="63" t="s">
        <v>345</v>
      </c>
      <c r="CS62" s="63">
        <v>157</v>
      </c>
    </row>
    <row r="63" spans="1:97" s="17" customFormat="1" ht="13.5">
      <c r="A63" s="167"/>
      <c r="B63" s="19"/>
      <c r="AD63" s="167"/>
      <c r="AE63" s="167"/>
      <c r="AF63" s="167"/>
      <c r="AG63" s="169"/>
      <c r="AH63" s="169"/>
      <c r="AI63" s="169"/>
      <c r="AJ63" s="169"/>
      <c r="AK63" s="169"/>
      <c r="AL63" s="169"/>
      <c r="AM63" s="169"/>
      <c r="AN63" s="169"/>
      <c r="AO63" s="169"/>
      <c r="AP63" s="169"/>
      <c r="AQ63" s="169"/>
      <c r="AR63" s="169"/>
      <c r="AS63" s="169"/>
      <c r="AT63" s="169"/>
      <c r="AU63" s="169"/>
      <c r="AV63" s="169"/>
      <c r="AW63" s="169"/>
      <c r="AX63" s="169"/>
      <c r="AY63" s="169"/>
      <c r="AZ63" s="169"/>
      <c r="BA63" s="169"/>
      <c r="BB63" s="169"/>
      <c r="BC63" s="169"/>
      <c r="BD63" s="169"/>
      <c r="BE63" s="169"/>
      <c r="BF63" s="169"/>
      <c r="BG63" s="169"/>
      <c r="BH63" s="169"/>
      <c r="BI63" s="169"/>
      <c r="BJ63" s="169"/>
      <c r="BK63" s="169"/>
      <c r="BL63" s="169"/>
      <c r="BM63" s="169"/>
      <c r="BN63" s="169"/>
      <c r="BO63" s="169"/>
      <c r="BP63" s="169"/>
      <c r="BQ63" s="169"/>
      <c r="BR63" s="169"/>
      <c r="BS63" s="169"/>
      <c r="BT63" s="169"/>
      <c r="BU63" s="169"/>
      <c r="BV63" s="169"/>
      <c r="BW63" s="169"/>
      <c r="BX63" s="169"/>
      <c r="BY63" s="169"/>
      <c r="BZ63" s="169"/>
      <c r="CA63" s="169"/>
      <c r="CB63" s="169"/>
      <c r="CD63" s="19"/>
      <c r="CE63" s="19"/>
      <c r="CF63" s="19"/>
      <c r="CO63" s="63">
        <v>1</v>
      </c>
      <c r="CP63" s="63" t="s">
        <v>117</v>
      </c>
      <c r="CQ63" s="63" t="s">
        <v>117</v>
      </c>
      <c r="CR63" s="63" t="s">
        <v>346</v>
      </c>
      <c r="CS63" s="63">
        <v>158</v>
      </c>
    </row>
    <row r="64" spans="1:97" s="17" customFormat="1" ht="13.5">
      <c r="A64" s="167"/>
      <c r="B64" s="19"/>
      <c r="AD64" s="167"/>
      <c r="AE64" s="167"/>
      <c r="AF64" s="167"/>
      <c r="AG64" s="169"/>
      <c r="AH64" s="169"/>
      <c r="AI64" s="169"/>
      <c r="AJ64" s="169"/>
      <c r="AK64" s="169"/>
      <c r="AL64" s="169"/>
      <c r="AM64" s="169"/>
      <c r="AN64" s="169"/>
      <c r="AO64" s="169"/>
      <c r="AP64" s="169"/>
      <c r="AQ64" s="169"/>
      <c r="AR64" s="169"/>
      <c r="AS64" s="169"/>
      <c r="AT64" s="169"/>
      <c r="AU64" s="169"/>
      <c r="AV64" s="169"/>
      <c r="AW64" s="169"/>
      <c r="AX64" s="169"/>
      <c r="AY64" s="169"/>
      <c r="AZ64" s="169"/>
      <c r="BA64" s="169"/>
      <c r="BB64" s="169"/>
      <c r="BC64" s="169"/>
      <c r="BD64" s="169"/>
      <c r="BE64" s="169"/>
      <c r="BF64" s="169"/>
      <c r="BG64" s="169"/>
      <c r="BH64" s="169"/>
      <c r="BI64" s="169"/>
      <c r="BJ64" s="169"/>
      <c r="BK64" s="169"/>
      <c r="BL64" s="169"/>
      <c r="BM64" s="169"/>
      <c r="BN64" s="169"/>
      <c r="BO64" s="169"/>
      <c r="BP64" s="169"/>
      <c r="BQ64" s="169"/>
      <c r="BR64" s="169"/>
      <c r="BS64" s="169"/>
      <c r="BT64" s="169"/>
      <c r="BU64" s="169"/>
      <c r="BV64" s="169"/>
      <c r="BW64" s="169"/>
      <c r="BX64" s="169"/>
      <c r="BY64" s="169"/>
      <c r="BZ64" s="169"/>
      <c r="CA64" s="169"/>
      <c r="CB64" s="169"/>
      <c r="CD64" s="19"/>
      <c r="CE64" s="19"/>
      <c r="CF64" s="19"/>
      <c r="CO64" s="63">
        <v>1</v>
      </c>
      <c r="CP64" s="63" t="s">
        <v>117</v>
      </c>
      <c r="CQ64" s="63" t="s">
        <v>117</v>
      </c>
      <c r="CR64" s="63" t="s">
        <v>347</v>
      </c>
      <c r="CS64" s="63">
        <v>159</v>
      </c>
    </row>
    <row r="65" spans="1:97" s="17" customFormat="1" ht="13.5">
      <c r="A65" s="167"/>
      <c r="B65" s="19"/>
      <c r="AD65" s="167"/>
      <c r="AE65" s="167"/>
      <c r="AF65" s="167"/>
      <c r="AG65" s="169"/>
      <c r="AH65" s="169"/>
      <c r="AI65" s="169"/>
      <c r="AJ65" s="169"/>
      <c r="AK65" s="169"/>
      <c r="AL65" s="169"/>
      <c r="AM65" s="169"/>
      <c r="AN65" s="169"/>
      <c r="AO65" s="169"/>
      <c r="AP65" s="169"/>
      <c r="AQ65" s="169"/>
      <c r="AR65" s="169"/>
      <c r="AS65" s="169"/>
      <c r="AT65" s="169"/>
      <c r="AU65" s="169"/>
      <c r="AV65" s="169"/>
      <c r="AW65" s="169"/>
      <c r="AX65" s="169"/>
      <c r="AY65" s="169"/>
      <c r="AZ65" s="169"/>
      <c r="BA65" s="169"/>
      <c r="BB65" s="169"/>
      <c r="BC65" s="169"/>
      <c r="BD65" s="169"/>
      <c r="BE65" s="169"/>
      <c r="BF65" s="169"/>
      <c r="BG65" s="169"/>
      <c r="BH65" s="169"/>
      <c r="BI65" s="169"/>
      <c r="BJ65" s="169"/>
      <c r="BK65" s="169"/>
      <c r="BL65" s="169"/>
      <c r="BM65" s="169"/>
      <c r="BN65" s="169"/>
      <c r="BO65" s="169"/>
      <c r="BP65" s="169"/>
      <c r="BQ65" s="169"/>
      <c r="BR65" s="169"/>
      <c r="BS65" s="169"/>
      <c r="BT65" s="169"/>
      <c r="BU65" s="169"/>
      <c r="BV65" s="169"/>
      <c r="BW65" s="169"/>
      <c r="BX65" s="169"/>
      <c r="BY65" s="169"/>
      <c r="BZ65" s="169"/>
      <c r="CA65" s="169"/>
      <c r="CB65" s="169"/>
      <c r="CD65" s="19"/>
      <c r="CE65" s="19"/>
      <c r="CF65" s="19"/>
      <c r="CO65" s="63">
        <v>1</v>
      </c>
      <c r="CP65" s="63" t="s">
        <v>117</v>
      </c>
      <c r="CQ65" s="63" t="s">
        <v>117</v>
      </c>
      <c r="CR65" s="63" t="s">
        <v>348</v>
      </c>
      <c r="CS65" s="63">
        <v>160</v>
      </c>
    </row>
    <row r="66" spans="1:97" s="17" customFormat="1" ht="13.5">
      <c r="A66" s="167"/>
      <c r="B66" s="19"/>
      <c r="AD66" s="167"/>
      <c r="AE66" s="167"/>
      <c r="AF66" s="167"/>
      <c r="AG66" s="169"/>
      <c r="AH66" s="169"/>
      <c r="AI66" s="169"/>
      <c r="AJ66" s="169"/>
      <c r="AK66" s="169"/>
      <c r="AL66" s="169"/>
      <c r="AM66" s="169"/>
      <c r="AN66" s="169"/>
      <c r="AO66" s="169"/>
      <c r="AP66" s="169"/>
      <c r="AQ66" s="169"/>
      <c r="AR66" s="169"/>
      <c r="AS66" s="169"/>
      <c r="AT66" s="169"/>
      <c r="AU66" s="169"/>
      <c r="AV66" s="169"/>
      <c r="AW66" s="169"/>
      <c r="AX66" s="169"/>
      <c r="AY66" s="169"/>
      <c r="AZ66" s="169"/>
      <c r="BA66" s="169"/>
      <c r="BB66" s="169"/>
      <c r="BC66" s="169"/>
      <c r="BD66" s="169"/>
      <c r="BE66" s="169"/>
      <c r="BF66" s="169"/>
      <c r="BG66" s="169"/>
      <c r="BH66" s="169"/>
      <c r="BI66" s="169"/>
      <c r="BJ66" s="169"/>
      <c r="BK66" s="169"/>
      <c r="BL66" s="169"/>
      <c r="BM66" s="169"/>
      <c r="BN66" s="169"/>
      <c r="BO66" s="169"/>
      <c r="BP66" s="169"/>
      <c r="BQ66" s="169"/>
      <c r="BR66" s="169"/>
      <c r="BS66" s="169"/>
      <c r="BT66" s="169"/>
      <c r="BU66" s="169"/>
      <c r="BV66" s="169"/>
      <c r="BW66" s="169"/>
      <c r="BX66" s="169"/>
      <c r="BY66" s="169"/>
      <c r="BZ66" s="169"/>
      <c r="CA66" s="169"/>
      <c r="CB66" s="169"/>
      <c r="CD66" s="20"/>
      <c r="CE66" s="20"/>
      <c r="CF66" s="20"/>
      <c r="CO66" s="63">
        <v>1</v>
      </c>
      <c r="CP66" s="63" t="s">
        <v>117</v>
      </c>
      <c r="CQ66" s="63" t="s">
        <v>117</v>
      </c>
      <c r="CR66" s="63" t="s">
        <v>349</v>
      </c>
      <c r="CS66" s="63">
        <v>161</v>
      </c>
    </row>
    <row r="67" spans="1:97" s="17" customFormat="1" ht="13.5">
      <c r="A67" s="167"/>
      <c r="B67" s="19"/>
      <c r="AD67" s="167"/>
      <c r="AE67" s="167"/>
      <c r="AF67" s="167"/>
      <c r="AG67" s="169"/>
      <c r="AH67" s="169"/>
      <c r="AI67" s="169"/>
      <c r="AJ67" s="169"/>
      <c r="AK67" s="169"/>
      <c r="AL67" s="169"/>
      <c r="AM67" s="169"/>
      <c r="AN67" s="169"/>
      <c r="AO67" s="169"/>
      <c r="AP67" s="169"/>
      <c r="AQ67" s="169"/>
      <c r="AR67" s="169"/>
      <c r="AS67" s="169"/>
      <c r="AT67" s="169"/>
      <c r="AU67" s="169"/>
      <c r="AV67" s="169"/>
      <c r="AW67" s="169"/>
      <c r="AX67" s="169"/>
      <c r="AY67" s="169"/>
      <c r="AZ67" s="169"/>
      <c r="BA67" s="169"/>
      <c r="BB67" s="169"/>
      <c r="BC67" s="169"/>
      <c r="BD67" s="169"/>
      <c r="BE67" s="169"/>
      <c r="BF67" s="169"/>
      <c r="BG67" s="169"/>
      <c r="BH67" s="169"/>
      <c r="BI67" s="169"/>
      <c r="BJ67" s="169"/>
      <c r="BK67" s="169"/>
      <c r="BL67" s="169"/>
      <c r="BM67" s="169"/>
      <c r="BN67" s="169"/>
      <c r="BO67" s="169"/>
      <c r="BP67" s="169"/>
      <c r="BQ67" s="169"/>
      <c r="BR67" s="169"/>
      <c r="BS67" s="169"/>
      <c r="BT67" s="169"/>
      <c r="BU67" s="169"/>
      <c r="BV67" s="169"/>
      <c r="BW67" s="169"/>
      <c r="BX67" s="169"/>
      <c r="BY67" s="169"/>
      <c r="BZ67" s="169"/>
      <c r="CA67" s="169"/>
      <c r="CB67" s="169"/>
      <c r="CD67" s="20"/>
      <c r="CE67" s="20"/>
      <c r="CF67" s="20"/>
      <c r="CO67" s="63">
        <v>1</v>
      </c>
      <c r="CP67" s="63" t="s">
        <v>117</v>
      </c>
      <c r="CQ67" s="63" t="s">
        <v>117</v>
      </c>
      <c r="CR67" s="63" t="s">
        <v>350</v>
      </c>
      <c r="CS67" s="63">
        <v>162</v>
      </c>
    </row>
    <row r="68" spans="1:97" s="17" customFormat="1" ht="13.5">
      <c r="A68" s="167"/>
      <c r="B68" s="19"/>
      <c r="AD68" s="167"/>
      <c r="AE68" s="167"/>
      <c r="AF68" s="167"/>
      <c r="AG68" s="169"/>
      <c r="AH68" s="169"/>
      <c r="AI68" s="169"/>
      <c r="AJ68" s="169"/>
      <c r="AK68" s="169"/>
      <c r="AL68" s="169"/>
      <c r="AM68" s="169"/>
      <c r="AN68" s="169"/>
      <c r="AO68" s="169"/>
      <c r="AP68" s="169"/>
      <c r="AQ68" s="169"/>
      <c r="AR68" s="169"/>
      <c r="AS68" s="169"/>
      <c r="AT68" s="169"/>
      <c r="AU68" s="169"/>
      <c r="AV68" s="169"/>
      <c r="AW68" s="169"/>
      <c r="AX68" s="169"/>
      <c r="AY68" s="169"/>
      <c r="AZ68" s="169"/>
      <c r="BA68" s="169"/>
      <c r="BB68" s="169"/>
      <c r="BC68" s="169"/>
      <c r="BD68" s="169"/>
      <c r="BE68" s="169"/>
      <c r="BF68" s="169"/>
      <c r="BG68" s="169"/>
      <c r="BH68" s="169"/>
      <c r="BI68" s="169"/>
      <c r="BJ68" s="169"/>
      <c r="BK68" s="169"/>
      <c r="BL68" s="169"/>
      <c r="BM68" s="169"/>
      <c r="BN68" s="169"/>
      <c r="BO68" s="169"/>
      <c r="BP68" s="169"/>
      <c r="BQ68" s="169"/>
      <c r="BR68" s="169"/>
      <c r="BS68" s="169"/>
      <c r="BT68" s="169"/>
      <c r="BU68" s="169"/>
      <c r="BV68" s="169"/>
      <c r="BW68" s="169"/>
      <c r="BX68" s="169"/>
      <c r="BY68" s="169"/>
      <c r="BZ68" s="169"/>
      <c r="CA68" s="169"/>
      <c r="CB68" s="169"/>
      <c r="CD68" s="20"/>
      <c r="CE68" s="20"/>
      <c r="CF68" s="20"/>
      <c r="CO68" s="63">
        <v>1</v>
      </c>
      <c r="CP68" s="63" t="s">
        <v>117</v>
      </c>
      <c r="CQ68" s="63" t="s">
        <v>117</v>
      </c>
      <c r="CR68" s="63" t="s">
        <v>351</v>
      </c>
      <c r="CS68" s="63">
        <v>163</v>
      </c>
    </row>
    <row r="69" spans="1:97" s="17" customFormat="1" ht="13.5">
      <c r="A69" s="167"/>
      <c r="B69" s="19"/>
      <c r="AD69" s="167"/>
      <c r="AE69" s="167"/>
      <c r="AF69" s="167"/>
      <c r="AG69" s="169"/>
      <c r="AH69" s="169"/>
      <c r="AI69" s="169"/>
      <c r="AJ69" s="169"/>
      <c r="AK69" s="169"/>
      <c r="AL69" s="169"/>
      <c r="AM69" s="169"/>
      <c r="AN69" s="169"/>
      <c r="AO69" s="169"/>
      <c r="AP69" s="169"/>
      <c r="AQ69" s="169"/>
      <c r="AR69" s="169"/>
      <c r="AS69" s="169"/>
      <c r="AT69" s="169"/>
      <c r="AU69" s="169"/>
      <c r="AV69" s="169"/>
      <c r="AW69" s="169"/>
      <c r="AX69" s="169"/>
      <c r="AY69" s="169"/>
      <c r="AZ69" s="169"/>
      <c r="BA69" s="169"/>
      <c r="BB69" s="169"/>
      <c r="BC69" s="169"/>
      <c r="BD69" s="169"/>
      <c r="BE69" s="169"/>
      <c r="BF69" s="169"/>
      <c r="BG69" s="169"/>
      <c r="BH69" s="169"/>
      <c r="BI69" s="169"/>
      <c r="BJ69" s="169"/>
      <c r="BK69" s="169"/>
      <c r="BL69" s="169"/>
      <c r="BM69" s="169"/>
      <c r="BN69" s="169"/>
      <c r="BO69" s="169"/>
      <c r="BP69" s="169"/>
      <c r="BQ69" s="169"/>
      <c r="BR69" s="169"/>
      <c r="BS69" s="169"/>
      <c r="BT69" s="169"/>
      <c r="BU69" s="169"/>
      <c r="BV69" s="169"/>
      <c r="BW69" s="169"/>
      <c r="BX69" s="169"/>
      <c r="BY69" s="169"/>
      <c r="BZ69" s="169"/>
      <c r="CA69" s="169"/>
      <c r="CB69" s="169"/>
      <c r="CD69" s="20"/>
      <c r="CE69" s="20"/>
      <c r="CF69" s="20"/>
      <c r="CO69" s="63">
        <v>1</v>
      </c>
      <c r="CP69" s="63" t="s">
        <v>117</v>
      </c>
      <c r="CQ69" s="63" t="s">
        <v>117</v>
      </c>
      <c r="CR69" s="63" t="s">
        <v>352</v>
      </c>
      <c r="CS69" s="63">
        <v>164</v>
      </c>
    </row>
    <row r="70" spans="1:97" s="17" customFormat="1" ht="13.5">
      <c r="A70" s="167"/>
      <c r="B70" s="19"/>
      <c r="AD70" s="167"/>
      <c r="AE70" s="167"/>
      <c r="AF70" s="167"/>
      <c r="AG70" s="169"/>
      <c r="AH70" s="169"/>
      <c r="AI70" s="169"/>
      <c r="AJ70" s="169"/>
      <c r="AK70" s="169"/>
      <c r="AL70" s="169"/>
      <c r="AM70" s="169"/>
      <c r="AN70" s="169"/>
      <c r="AO70" s="169"/>
      <c r="AP70" s="169"/>
      <c r="AQ70" s="169"/>
      <c r="AR70" s="169"/>
      <c r="AS70" s="169"/>
      <c r="AT70" s="169"/>
      <c r="AU70" s="169"/>
      <c r="AV70" s="169"/>
      <c r="AW70" s="169"/>
      <c r="AX70" s="169"/>
      <c r="AY70" s="169"/>
      <c r="AZ70" s="169"/>
      <c r="BA70" s="169"/>
      <c r="BB70" s="169"/>
      <c r="BC70" s="169"/>
      <c r="BD70" s="169"/>
      <c r="BE70" s="169"/>
      <c r="BF70" s="169"/>
      <c r="BG70" s="169"/>
      <c r="BH70" s="169"/>
      <c r="BI70" s="169"/>
      <c r="BJ70" s="169"/>
      <c r="BK70" s="169"/>
      <c r="BL70" s="169"/>
      <c r="BM70" s="169"/>
      <c r="BN70" s="169"/>
      <c r="BO70" s="169"/>
      <c r="BP70" s="169"/>
      <c r="BQ70" s="169"/>
      <c r="BR70" s="169"/>
      <c r="BS70" s="169"/>
      <c r="BT70" s="169"/>
      <c r="BU70" s="169"/>
      <c r="BV70" s="169"/>
      <c r="BW70" s="169"/>
      <c r="BX70" s="169"/>
      <c r="BY70" s="169"/>
      <c r="BZ70" s="169"/>
      <c r="CA70" s="169"/>
      <c r="CB70" s="169"/>
      <c r="CD70" s="20"/>
      <c r="CE70" s="20"/>
      <c r="CF70" s="20"/>
      <c r="CO70" s="63">
        <v>1</v>
      </c>
      <c r="CP70" s="63" t="s">
        <v>117</v>
      </c>
      <c r="CQ70" s="63" t="s">
        <v>117</v>
      </c>
      <c r="CR70" s="63" t="s">
        <v>353</v>
      </c>
      <c r="CS70" s="63">
        <v>165</v>
      </c>
    </row>
    <row r="71" spans="1:97" s="17" customFormat="1" ht="13.5">
      <c r="A71" s="167"/>
      <c r="B71" s="19"/>
      <c r="AD71" s="167"/>
      <c r="AE71" s="167"/>
      <c r="AF71" s="167"/>
      <c r="AG71" s="169"/>
      <c r="AH71" s="169"/>
      <c r="AI71" s="169"/>
      <c r="AJ71" s="169"/>
      <c r="AK71" s="169"/>
      <c r="AL71" s="169"/>
      <c r="AM71" s="169"/>
      <c r="AN71" s="169"/>
      <c r="AO71" s="169"/>
      <c r="AP71" s="169"/>
      <c r="AQ71" s="169"/>
      <c r="AR71" s="169"/>
      <c r="AS71" s="169"/>
      <c r="AT71" s="169"/>
      <c r="AU71" s="169"/>
      <c r="AV71" s="169"/>
      <c r="AW71" s="169"/>
      <c r="AX71" s="169"/>
      <c r="AY71" s="169"/>
      <c r="AZ71" s="169"/>
      <c r="BA71" s="169"/>
      <c r="BB71" s="169"/>
      <c r="BC71" s="169"/>
      <c r="BD71" s="169"/>
      <c r="BE71" s="169"/>
      <c r="BF71" s="169"/>
      <c r="BG71" s="169"/>
      <c r="BH71" s="169"/>
      <c r="BI71" s="169"/>
      <c r="BJ71" s="169"/>
      <c r="BK71" s="169"/>
      <c r="BL71" s="169"/>
      <c r="BM71" s="169"/>
      <c r="BN71" s="169"/>
      <c r="BO71" s="169"/>
      <c r="BP71" s="169"/>
      <c r="BQ71" s="169"/>
      <c r="BR71" s="169"/>
      <c r="BS71" s="169"/>
      <c r="BT71" s="169"/>
      <c r="BU71" s="169"/>
      <c r="BV71" s="169"/>
      <c r="BW71" s="169"/>
      <c r="BX71" s="169"/>
      <c r="BY71" s="169"/>
      <c r="BZ71" s="169"/>
      <c r="CA71" s="169"/>
      <c r="CB71" s="169"/>
      <c r="CD71" s="20"/>
      <c r="CE71" s="20"/>
      <c r="CF71" s="20"/>
      <c r="CO71" s="63">
        <v>1</v>
      </c>
      <c r="CP71" s="63" t="s">
        <v>117</v>
      </c>
      <c r="CQ71" s="63" t="s">
        <v>117</v>
      </c>
      <c r="CR71" s="63" t="s">
        <v>354</v>
      </c>
      <c r="CS71" s="63">
        <v>166</v>
      </c>
    </row>
    <row r="72" spans="1:97" s="17" customFormat="1" ht="13.5">
      <c r="A72" s="167"/>
      <c r="B72" s="19"/>
      <c r="AD72" s="167"/>
      <c r="AE72" s="167"/>
      <c r="AF72" s="167"/>
      <c r="AG72" s="169"/>
      <c r="AH72" s="169"/>
      <c r="AI72" s="169"/>
      <c r="AJ72" s="169"/>
      <c r="AK72" s="169"/>
      <c r="AL72" s="169"/>
      <c r="AM72" s="169"/>
      <c r="AN72" s="169"/>
      <c r="AO72" s="169"/>
      <c r="AP72" s="169"/>
      <c r="AQ72" s="169"/>
      <c r="AR72" s="169"/>
      <c r="AS72" s="169"/>
      <c r="AT72" s="169"/>
      <c r="AU72" s="169"/>
      <c r="AV72" s="169"/>
      <c r="AW72" s="169"/>
      <c r="AX72" s="169"/>
      <c r="AY72" s="169"/>
      <c r="AZ72" s="169"/>
      <c r="BA72" s="169"/>
      <c r="BB72" s="169"/>
      <c r="BC72" s="169"/>
      <c r="BD72" s="169"/>
      <c r="BE72" s="169"/>
      <c r="BF72" s="169"/>
      <c r="BG72" s="169"/>
      <c r="BH72" s="169"/>
      <c r="BI72" s="169"/>
      <c r="BJ72" s="169"/>
      <c r="BK72" s="169"/>
      <c r="BL72" s="169"/>
      <c r="BM72" s="169"/>
      <c r="BN72" s="169"/>
      <c r="BO72" s="169"/>
      <c r="BP72" s="169"/>
      <c r="BQ72" s="169"/>
      <c r="BR72" s="169"/>
      <c r="BS72" s="169"/>
      <c r="BT72" s="169"/>
      <c r="BU72" s="169"/>
      <c r="BV72" s="169"/>
      <c r="BW72" s="169"/>
      <c r="BX72" s="169"/>
      <c r="BY72" s="169"/>
      <c r="BZ72" s="169"/>
      <c r="CA72" s="169"/>
      <c r="CB72" s="169"/>
      <c r="CD72" s="20"/>
      <c r="CE72" s="20"/>
      <c r="CF72" s="20"/>
      <c r="CO72" s="63">
        <v>1</v>
      </c>
      <c r="CP72" s="63" t="s">
        <v>117</v>
      </c>
      <c r="CQ72" s="63" t="s">
        <v>117</v>
      </c>
      <c r="CR72" s="63" t="s">
        <v>355</v>
      </c>
      <c r="CS72" s="63">
        <v>167</v>
      </c>
    </row>
    <row r="73" spans="1:97" s="17" customFormat="1" ht="13.5">
      <c r="A73" s="167"/>
      <c r="B73" s="19"/>
      <c r="AD73" s="167"/>
      <c r="AE73" s="167"/>
      <c r="AF73" s="167"/>
      <c r="AG73" s="169"/>
      <c r="AH73" s="169"/>
      <c r="AI73" s="169"/>
      <c r="AJ73" s="169"/>
      <c r="AK73" s="169"/>
      <c r="AL73" s="169"/>
      <c r="AM73" s="169"/>
      <c r="AN73" s="169"/>
      <c r="AO73" s="169"/>
      <c r="AP73" s="169"/>
      <c r="AQ73" s="169"/>
      <c r="AR73" s="169"/>
      <c r="AS73" s="169"/>
      <c r="AT73" s="169"/>
      <c r="AU73" s="169"/>
      <c r="AV73" s="169"/>
      <c r="AW73" s="169"/>
      <c r="AX73" s="169"/>
      <c r="AY73" s="169"/>
      <c r="AZ73" s="169"/>
      <c r="BA73" s="169"/>
      <c r="BB73" s="169"/>
      <c r="BC73" s="169"/>
      <c r="BD73" s="169"/>
      <c r="BE73" s="169"/>
      <c r="BF73" s="169"/>
      <c r="BG73" s="169"/>
      <c r="BH73" s="169"/>
      <c r="BI73" s="169"/>
      <c r="BJ73" s="169"/>
      <c r="BK73" s="169"/>
      <c r="BL73" s="169"/>
      <c r="BM73" s="169"/>
      <c r="BN73" s="169"/>
      <c r="BO73" s="169"/>
      <c r="BP73" s="169"/>
      <c r="BQ73" s="169"/>
      <c r="BR73" s="169"/>
      <c r="BS73" s="169"/>
      <c r="BT73" s="169"/>
      <c r="BU73" s="169"/>
      <c r="BV73" s="169"/>
      <c r="BW73" s="169"/>
      <c r="BX73" s="169"/>
      <c r="BY73" s="169"/>
      <c r="BZ73" s="169"/>
      <c r="CA73" s="169"/>
      <c r="CB73" s="169"/>
      <c r="CD73" s="20"/>
      <c r="CE73" s="20"/>
      <c r="CF73" s="20"/>
      <c r="CO73" s="63">
        <v>1</v>
      </c>
      <c r="CP73" s="63" t="s">
        <v>117</v>
      </c>
      <c r="CQ73" s="63" t="s">
        <v>117</v>
      </c>
      <c r="CR73" s="63" t="s">
        <v>356</v>
      </c>
      <c r="CS73" s="63">
        <v>168</v>
      </c>
    </row>
    <row r="74" spans="1:97" s="17" customFormat="1" ht="13.5">
      <c r="A74" s="167"/>
      <c r="B74" s="19"/>
      <c r="AD74" s="167"/>
      <c r="AE74" s="167"/>
      <c r="AF74" s="167"/>
      <c r="AG74" s="169"/>
      <c r="AH74" s="169"/>
      <c r="AI74" s="169"/>
      <c r="AJ74" s="169"/>
      <c r="AK74" s="169"/>
      <c r="AL74" s="169"/>
      <c r="AM74" s="169"/>
      <c r="AN74" s="169"/>
      <c r="AO74" s="169"/>
      <c r="AP74" s="169"/>
      <c r="AQ74" s="169"/>
      <c r="AR74" s="169"/>
      <c r="AS74" s="169"/>
      <c r="AT74" s="169"/>
      <c r="AU74" s="169"/>
      <c r="AV74" s="169"/>
      <c r="AW74" s="169"/>
      <c r="AX74" s="169"/>
      <c r="AY74" s="169"/>
      <c r="AZ74" s="169"/>
      <c r="BA74" s="169"/>
      <c r="BB74" s="169"/>
      <c r="BC74" s="169"/>
      <c r="BD74" s="169"/>
      <c r="BE74" s="169"/>
      <c r="BF74" s="169"/>
      <c r="BG74" s="169"/>
      <c r="BH74" s="169"/>
      <c r="BI74" s="169"/>
      <c r="BJ74" s="169"/>
      <c r="BK74" s="169"/>
      <c r="BL74" s="169"/>
      <c r="BM74" s="169"/>
      <c r="BN74" s="169"/>
      <c r="BO74" s="169"/>
      <c r="BP74" s="169"/>
      <c r="BQ74" s="169"/>
      <c r="BR74" s="169"/>
      <c r="BS74" s="169"/>
      <c r="BT74" s="169"/>
      <c r="BU74" s="169"/>
      <c r="BV74" s="169"/>
      <c r="BW74" s="169"/>
      <c r="BX74" s="169"/>
      <c r="BY74" s="169"/>
      <c r="BZ74" s="169"/>
      <c r="CA74" s="169"/>
      <c r="CB74" s="169"/>
      <c r="CD74" s="20"/>
      <c r="CE74" s="20"/>
      <c r="CF74" s="20"/>
      <c r="CO74" s="63">
        <v>1</v>
      </c>
      <c r="CP74" s="63" t="s">
        <v>117</v>
      </c>
      <c r="CQ74" s="63" t="s">
        <v>117</v>
      </c>
      <c r="CR74" s="63" t="s">
        <v>357</v>
      </c>
      <c r="CS74" s="63">
        <v>169</v>
      </c>
    </row>
    <row r="75" spans="1:97" s="17" customFormat="1" ht="13.5">
      <c r="A75" s="167"/>
      <c r="B75" s="19"/>
      <c r="AD75" s="167"/>
      <c r="AE75" s="167"/>
      <c r="AF75" s="167"/>
      <c r="AG75" s="169"/>
      <c r="AH75" s="169"/>
      <c r="AI75" s="169"/>
      <c r="AJ75" s="169"/>
      <c r="AK75" s="169"/>
      <c r="AL75" s="169"/>
      <c r="AM75" s="169"/>
      <c r="AN75" s="169"/>
      <c r="AO75" s="169"/>
      <c r="AP75" s="169"/>
      <c r="AQ75" s="169"/>
      <c r="AR75" s="169"/>
      <c r="AS75" s="169"/>
      <c r="AT75" s="169"/>
      <c r="AU75" s="169"/>
      <c r="AV75" s="169"/>
      <c r="AW75" s="169"/>
      <c r="AX75" s="169"/>
      <c r="AY75" s="169"/>
      <c r="AZ75" s="169"/>
      <c r="BA75" s="169"/>
      <c r="BB75" s="169"/>
      <c r="BC75" s="169"/>
      <c r="BD75" s="169"/>
      <c r="BE75" s="169"/>
      <c r="BF75" s="169"/>
      <c r="BG75" s="169"/>
      <c r="BH75" s="169"/>
      <c r="BI75" s="169"/>
      <c r="BJ75" s="169"/>
      <c r="BK75" s="169"/>
      <c r="BL75" s="169"/>
      <c r="BM75" s="169"/>
      <c r="BN75" s="169"/>
      <c r="BO75" s="169"/>
      <c r="BP75" s="169"/>
      <c r="BQ75" s="169"/>
      <c r="BR75" s="169"/>
      <c r="BS75" s="169"/>
      <c r="BT75" s="169"/>
      <c r="BU75" s="169"/>
      <c r="BV75" s="169"/>
      <c r="BW75" s="169"/>
      <c r="BX75" s="169"/>
      <c r="BY75" s="169"/>
      <c r="BZ75" s="169"/>
      <c r="CA75" s="169"/>
      <c r="CB75" s="169"/>
      <c r="CD75" s="20"/>
      <c r="CE75" s="20"/>
      <c r="CF75" s="20"/>
      <c r="CO75" s="63">
        <v>1</v>
      </c>
      <c r="CP75" s="63" t="s">
        <v>117</v>
      </c>
      <c r="CQ75" s="63" t="s">
        <v>117</v>
      </c>
      <c r="CR75" s="63" t="s">
        <v>358</v>
      </c>
      <c r="CS75" s="63">
        <v>170</v>
      </c>
    </row>
    <row r="76" spans="1:97" s="17" customFormat="1" ht="13.5">
      <c r="A76" s="167"/>
      <c r="B76" s="19"/>
      <c r="AD76" s="167"/>
      <c r="AE76" s="167"/>
      <c r="AF76" s="167"/>
      <c r="AG76" s="169"/>
      <c r="AH76" s="169"/>
      <c r="AI76" s="169"/>
      <c r="AJ76" s="169"/>
      <c r="AK76" s="169"/>
      <c r="AL76" s="169"/>
      <c r="AM76" s="169"/>
      <c r="AN76" s="169"/>
      <c r="AO76" s="169"/>
      <c r="AP76" s="169"/>
      <c r="AQ76" s="169"/>
      <c r="AR76" s="169"/>
      <c r="AS76" s="169"/>
      <c r="AT76" s="169"/>
      <c r="AU76" s="169"/>
      <c r="AV76" s="169"/>
      <c r="AW76" s="169"/>
      <c r="AX76" s="169"/>
      <c r="AY76" s="169"/>
      <c r="AZ76" s="169"/>
      <c r="BA76" s="169"/>
      <c r="BB76" s="169"/>
      <c r="BC76" s="169"/>
      <c r="BD76" s="169"/>
      <c r="BE76" s="169"/>
      <c r="BF76" s="169"/>
      <c r="BG76" s="169"/>
      <c r="BH76" s="169"/>
      <c r="BI76" s="169"/>
      <c r="BJ76" s="169"/>
      <c r="BK76" s="169"/>
      <c r="BL76" s="169"/>
      <c r="BM76" s="169"/>
      <c r="BN76" s="169"/>
      <c r="BO76" s="169"/>
      <c r="BP76" s="169"/>
      <c r="BQ76" s="169"/>
      <c r="BR76" s="169"/>
      <c r="BS76" s="169"/>
      <c r="BT76" s="169"/>
      <c r="BU76" s="169"/>
      <c r="BV76" s="169"/>
      <c r="BW76" s="169"/>
      <c r="BX76" s="169"/>
      <c r="BY76" s="169"/>
      <c r="BZ76" s="169"/>
      <c r="CA76" s="169"/>
      <c r="CB76" s="169"/>
      <c r="CD76" s="20"/>
      <c r="CE76" s="20"/>
      <c r="CF76" s="20"/>
      <c r="CO76" s="63">
        <v>1</v>
      </c>
      <c r="CP76" s="63" t="s">
        <v>117</v>
      </c>
      <c r="CQ76" s="63" t="s">
        <v>117</v>
      </c>
      <c r="CR76" s="63" t="s">
        <v>359</v>
      </c>
      <c r="CS76" s="63">
        <v>171</v>
      </c>
    </row>
    <row r="77" spans="1:97" s="17" customFormat="1" ht="13.5">
      <c r="A77" s="167"/>
      <c r="B77" s="19"/>
      <c r="AD77" s="167"/>
      <c r="AE77" s="167"/>
      <c r="AF77" s="167"/>
      <c r="AG77" s="169"/>
      <c r="AH77" s="169"/>
      <c r="AI77" s="169"/>
      <c r="AJ77" s="169"/>
      <c r="AK77" s="169"/>
      <c r="AL77" s="169"/>
      <c r="AM77" s="169"/>
      <c r="AN77" s="169"/>
      <c r="AO77" s="169"/>
      <c r="AP77" s="169"/>
      <c r="AQ77" s="169"/>
      <c r="AR77" s="169"/>
      <c r="AS77" s="169"/>
      <c r="AT77" s="169"/>
      <c r="AU77" s="169"/>
      <c r="AV77" s="169"/>
      <c r="AW77" s="169"/>
      <c r="AX77" s="169"/>
      <c r="AY77" s="169"/>
      <c r="AZ77" s="169"/>
      <c r="BA77" s="169"/>
      <c r="BB77" s="169"/>
      <c r="BC77" s="169"/>
      <c r="BD77" s="169"/>
      <c r="BE77" s="169"/>
      <c r="BF77" s="169"/>
      <c r="BG77" s="169"/>
      <c r="BH77" s="169"/>
      <c r="BI77" s="169"/>
      <c r="BJ77" s="169"/>
      <c r="BK77" s="169"/>
      <c r="BL77" s="169"/>
      <c r="BM77" s="169"/>
      <c r="BN77" s="169"/>
      <c r="BO77" s="169"/>
      <c r="BP77" s="169"/>
      <c r="BQ77" s="169"/>
      <c r="BR77" s="169"/>
      <c r="BS77" s="169"/>
      <c r="BT77" s="169"/>
      <c r="BU77" s="169"/>
      <c r="BV77" s="169"/>
      <c r="BW77" s="169"/>
      <c r="BX77" s="169"/>
      <c r="BY77" s="169"/>
      <c r="BZ77" s="169"/>
      <c r="CA77" s="169"/>
      <c r="CB77" s="169"/>
      <c r="CD77" s="20"/>
      <c r="CE77" s="20"/>
      <c r="CF77" s="20"/>
      <c r="CO77" s="63">
        <v>1</v>
      </c>
      <c r="CP77" s="63" t="s">
        <v>117</v>
      </c>
      <c r="CQ77" s="63" t="s">
        <v>117</v>
      </c>
      <c r="CR77" s="63" t="s">
        <v>360</v>
      </c>
      <c r="CS77" s="63">
        <v>172</v>
      </c>
    </row>
    <row r="78" spans="1:97" s="17" customFormat="1" ht="13.5">
      <c r="A78" s="167"/>
      <c r="B78" s="19"/>
      <c r="AD78" s="167"/>
      <c r="AE78" s="167"/>
      <c r="AF78" s="167"/>
      <c r="AG78" s="169"/>
      <c r="AH78" s="169"/>
      <c r="AI78" s="169"/>
      <c r="AJ78" s="169"/>
      <c r="AK78" s="169"/>
      <c r="AL78" s="169"/>
      <c r="AM78" s="169"/>
      <c r="AN78" s="169"/>
      <c r="AO78" s="169"/>
      <c r="AP78" s="169"/>
      <c r="AQ78" s="169"/>
      <c r="AR78" s="169"/>
      <c r="AS78" s="169"/>
      <c r="AT78" s="169"/>
      <c r="AU78" s="169"/>
      <c r="AV78" s="169"/>
      <c r="AW78" s="169"/>
      <c r="AX78" s="169"/>
      <c r="AY78" s="169"/>
      <c r="AZ78" s="169"/>
      <c r="BA78" s="169"/>
      <c r="BB78" s="169"/>
      <c r="BC78" s="169"/>
      <c r="BD78" s="169"/>
      <c r="BE78" s="169"/>
      <c r="BF78" s="169"/>
      <c r="BG78" s="169"/>
      <c r="BH78" s="169"/>
      <c r="BI78" s="169"/>
      <c r="BJ78" s="169"/>
      <c r="BK78" s="169"/>
      <c r="BL78" s="169"/>
      <c r="BM78" s="169"/>
      <c r="BN78" s="169"/>
      <c r="BO78" s="169"/>
      <c r="BP78" s="169"/>
      <c r="BQ78" s="169"/>
      <c r="BR78" s="169"/>
      <c r="BS78" s="169"/>
      <c r="BT78" s="169"/>
      <c r="BU78" s="169"/>
      <c r="BV78" s="169"/>
      <c r="BW78" s="169"/>
      <c r="BX78" s="169"/>
      <c r="BY78" s="169"/>
      <c r="BZ78" s="169"/>
      <c r="CA78" s="169"/>
      <c r="CB78" s="169"/>
      <c r="CD78" s="20"/>
      <c r="CE78" s="20"/>
      <c r="CF78" s="20"/>
      <c r="CO78" s="63">
        <v>1</v>
      </c>
      <c r="CP78" s="63" t="s">
        <v>117</v>
      </c>
      <c r="CQ78" s="63" t="s">
        <v>117</v>
      </c>
      <c r="CR78" s="63" t="s">
        <v>361</v>
      </c>
      <c r="CS78" s="63">
        <v>173</v>
      </c>
    </row>
    <row r="79" spans="1:97" s="17" customFormat="1" ht="13.5">
      <c r="A79" s="167"/>
      <c r="B79" s="19"/>
      <c r="AD79" s="167"/>
      <c r="AE79" s="167"/>
      <c r="AF79" s="167"/>
      <c r="AG79" s="169"/>
      <c r="AH79" s="169"/>
      <c r="AI79" s="169"/>
      <c r="AJ79" s="169"/>
      <c r="AK79" s="169"/>
      <c r="AL79" s="169"/>
      <c r="AM79" s="169"/>
      <c r="AN79" s="169"/>
      <c r="AO79" s="169"/>
      <c r="AP79" s="169"/>
      <c r="AQ79" s="169"/>
      <c r="AR79" s="169"/>
      <c r="AS79" s="169"/>
      <c r="AT79" s="169"/>
      <c r="AU79" s="169"/>
      <c r="AV79" s="169"/>
      <c r="AW79" s="169"/>
      <c r="AX79" s="169"/>
      <c r="AY79" s="169"/>
      <c r="AZ79" s="169"/>
      <c r="BA79" s="169"/>
      <c r="BB79" s="169"/>
      <c r="BC79" s="169"/>
      <c r="BD79" s="169"/>
      <c r="BE79" s="169"/>
      <c r="BF79" s="169"/>
      <c r="BG79" s="169"/>
      <c r="BH79" s="169"/>
      <c r="BI79" s="169"/>
      <c r="BJ79" s="169"/>
      <c r="BK79" s="169"/>
      <c r="BL79" s="169"/>
      <c r="BM79" s="169"/>
      <c r="BN79" s="169"/>
      <c r="BO79" s="169"/>
      <c r="BP79" s="169"/>
      <c r="BQ79" s="169"/>
      <c r="BR79" s="169"/>
      <c r="BS79" s="169"/>
      <c r="BT79" s="169"/>
      <c r="BU79" s="169"/>
      <c r="BV79" s="169"/>
      <c r="BW79" s="169"/>
      <c r="BX79" s="169"/>
      <c r="BY79" s="169"/>
      <c r="BZ79" s="169"/>
      <c r="CA79" s="169"/>
      <c r="CB79" s="169"/>
      <c r="CD79" s="20"/>
      <c r="CE79" s="20"/>
      <c r="CF79" s="20"/>
      <c r="CO79" s="63">
        <v>1</v>
      </c>
      <c r="CP79" s="63" t="s">
        <v>117</v>
      </c>
      <c r="CQ79" s="63" t="s">
        <v>117</v>
      </c>
      <c r="CR79" s="63" t="s">
        <v>362</v>
      </c>
      <c r="CS79" s="63">
        <v>174</v>
      </c>
    </row>
    <row r="80" spans="1:97" s="17" customFormat="1" ht="13.5">
      <c r="A80" s="167"/>
      <c r="B80" s="19"/>
      <c r="AD80" s="167"/>
      <c r="AE80" s="167"/>
      <c r="AF80" s="167"/>
      <c r="AG80" s="169"/>
      <c r="AH80" s="169"/>
      <c r="AI80" s="169"/>
      <c r="AJ80" s="169"/>
      <c r="AK80" s="169"/>
      <c r="AL80" s="169"/>
      <c r="AM80" s="169"/>
      <c r="AN80" s="169"/>
      <c r="AO80" s="169"/>
      <c r="AP80" s="169"/>
      <c r="AQ80" s="169"/>
      <c r="AR80" s="169"/>
      <c r="AS80" s="169"/>
      <c r="AT80" s="169"/>
      <c r="AU80" s="169"/>
      <c r="AV80" s="169"/>
      <c r="AW80" s="169"/>
      <c r="AX80" s="169"/>
      <c r="AY80" s="169"/>
      <c r="AZ80" s="169"/>
      <c r="BA80" s="169"/>
      <c r="BB80" s="169"/>
      <c r="BC80" s="169"/>
      <c r="BD80" s="169"/>
      <c r="BE80" s="169"/>
      <c r="BF80" s="169"/>
      <c r="BG80" s="169"/>
      <c r="BH80" s="169"/>
      <c r="BI80" s="169"/>
      <c r="BJ80" s="169"/>
      <c r="BK80" s="169"/>
      <c r="BL80" s="169"/>
      <c r="BM80" s="169"/>
      <c r="BN80" s="169"/>
      <c r="BO80" s="169"/>
      <c r="BP80" s="169"/>
      <c r="BQ80" s="169"/>
      <c r="BR80" s="169"/>
      <c r="BS80" s="169"/>
      <c r="BT80" s="169"/>
      <c r="BU80" s="169"/>
      <c r="BV80" s="169"/>
      <c r="BW80" s="169"/>
      <c r="BX80" s="169"/>
      <c r="BY80" s="169"/>
      <c r="BZ80" s="169"/>
      <c r="CA80" s="169"/>
      <c r="CB80" s="169"/>
      <c r="CD80" s="19"/>
      <c r="CE80" s="19"/>
      <c r="CF80" s="19"/>
      <c r="CO80" s="63">
        <v>1</v>
      </c>
      <c r="CP80" s="63" t="s">
        <v>117</v>
      </c>
      <c r="CQ80" s="63" t="s">
        <v>117</v>
      </c>
      <c r="CR80" s="63" t="s">
        <v>363</v>
      </c>
      <c r="CS80" s="63">
        <v>175</v>
      </c>
    </row>
    <row r="81" spans="1:97" s="17" customFormat="1" ht="13.5">
      <c r="A81" s="167"/>
      <c r="B81" s="19"/>
      <c r="AD81" s="167"/>
      <c r="AE81" s="167"/>
      <c r="AF81" s="167"/>
      <c r="AG81" s="169"/>
      <c r="AH81" s="169"/>
      <c r="AI81" s="169"/>
      <c r="AJ81" s="169"/>
      <c r="AK81" s="169"/>
      <c r="AL81" s="169"/>
      <c r="AM81" s="169"/>
      <c r="AN81" s="169"/>
      <c r="AO81" s="169"/>
      <c r="AP81" s="169"/>
      <c r="AQ81" s="169"/>
      <c r="AR81" s="169"/>
      <c r="AS81" s="169"/>
      <c r="AT81" s="169"/>
      <c r="AU81" s="169"/>
      <c r="AV81" s="169"/>
      <c r="AW81" s="169"/>
      <c r="AX81" s="169"/>
      <c r="AY81" s="169"/>
      <c r="AZ81" s="169"/>
      <c r="BA81" s="169"/>
      <c r="BB81" s="169"/>
      <c r="BC81" s="169"/>
      <c r="BD81" s="169"/>
      <c r="BE81" s="169"/>
      <c r="BF81" s="169"/>
      <c r="BG81" s="169"/>
      <c r="BH81" s="169"/>
      <c r="BI81" s="169"/>
      <c r="BJ81" s="169"/>
      <c r="BK81" s="169"/>
      <c r="BL81" s="169"/>
      <c r="BM81" s="169"/>
      <c r="BN81" s="169"/>
      <c r="BO81" s="169"/>
      <c r="BP81" s="169"/>
      <c r="BQ81" s="169"/>
      <c r="BR81" s="169"/>
      <c r="BS81" s="169"/>
      <c r="BT81" s="169"/>
      <c r="BU81" s="169"/>
      <c r="BV81" s="169"/>
      <c r="BW81" s="169"/>
      <c r="BX81" s="169"/>
      <c r="BY81" s="169"/>
      <c r="BZ81" s="169"/>
      <c r="CA81" s="169"/>
      <c r="CB81" s="169"/>
      <c r="CD81" s="19"/>
      <c r="CE81" s="19"/>
      <c r="CF81" s="19"/>
      <c r="CO81" s="63">
        <v>1</v>
      </c>
      <c r="CP81" s="63" t="s">
        <v>117</v>
      </c>
      <c r="CQ81" s="63" t="s">
        <v>117</v>
      </c>
      <c r="CR81" s="63" t="s">
        <v>364</v>
      </c>
      <c r="CS81" s="63">
        <v>176</v>
      </c>
    </row>
    <row r="82" spans="1:97" s="17" customFormat="1" ht="13.5">
      <c r="A82" s="167"/>
      <c r="B82" s="19"/>
      <c r="AD82" s="167"/>
      <c r="AE82" s="167"/>
      <c r="AF82" s="167"/>
      <c r="AG82" s="169"/>
      <c r="AH82" s="169"/>
      <c r="AI82" s="169"/>
      <c r="AJ82" s="169"/>
      <c r="AK82" s="169"/>
      <c r="AL82" s="169"/>
      <c r="AM82" s="169"/>
      <c r="AN82" s="169"/>
      <c r="AO82" s="169"/>
      <c r="AP82" s="169"/>
      <c r="AQ82" s="169"/>
      <c r="AR82" s="169"/>
      <c r="AS82" s="169"/>
      <c r="AT82" s="169"/>
      <c r="AU82" s="169"/>
      <c r="AV82" s="169"/>
      <c r="AW82" s="169"/>
      <c r="AX82" s="169"/>
      <c r="AY82" s="169"/>
      <c r="AZ82" s="169"/>
      <c r="BA82" s="169"/>
      <c r="BB82" s="169"/>
      <c r="BC82" s="169"/>
      <c r="BD82" s="169"/>
      <c r="BE82" s="169"/>
      <c r="BF82" s="169"/>
      <c r="BG82" s="169"/>
      <c r="BH82" s="169"/>
      <c r="BI82" s="169"/>
      <c r="BJ82" s="169"/>
      <c r="BK82" s="169"/>
      <c r="BL82" s="169"/>
      <c r="BM82" s="169"/>
      <c r="BN82" s="169"/>
      <c r="BO82" s="169"/>
      <c r="BP82" s="169"/>
      <c r="BQ82" s="169"/>
      <c r="BR82" s="169"/>
      <c r="BS82" s="169"/>
      <c r="BT82" s="169"/>
      <c r="BU82" s="169"/>
      <c r="BV82" s="169"/>
      <c r="BW82" s="169"/>
      <c r="BX82" s="169"/>
      <c r="BY82" s="169"/>
      <c r="BZ82" s="169"/>
      <c r="CA82" s="169"/>
      <c r="CB82" s="169"/>
      <c r="CD82" s="19"/>
      <c r="CE82" s="19"/>
      <c r="CF82" s="19"/>
      <c r="CO82" s="63">
        <v>1</v>
      </c>
      <c r="CP82" s="63" t="s">
        <v>117</v>
      </c>
      <c r="CQ82" s="63" t="s">
        <v>117</v>
      </c>
      <c r="CR82" s="63" t="s">
        <v>365</v>
      </c>
      <c r="CS82" s="63">
        <v>177</v>
      </c>
    </row>
    <row r="83" spans="1:97" s="17" customFormat="1" ht="13.5">
      <c r="A83" s="167"/>
      <c r="B83" s="19"/>
      <c r="AD83" s="167"/>
      <c r="AE83" s="167"/>
      <c r="AF83" s="167"/>
      <c r="AG83" s="169"/>
      <c r="AH83" s="169"/>
      <c r="AI83" s="169"/>
      <c r="AJ83" s="169"/>
      <c r="AK83" s="169"/>
      <c r="AL83" s="169"/>
      <c r="AM83" s="169"/>
      <c r="AN83" s="169"/>
      <c r="AO83" s="169"/>
      <c r="AP83" s="169"/>
      <c r="AQ83" s="169"/>
      <c r="AR83" s="169"/>
      <c r="AS83" s="169"/>
      <c r="AT83" s="169"/>
      <c r="AU83" s="169"/>
      <c r="AV83" s="169"/>
      <c r="AW83" s="169"/>
      <c r="AX83" s="169"/>
      <c r="AY83" s="169"/>
      <c r="AZ83" s="169"/>
      <c r="BA83" s="169"/>
      <c r="BB83" s="169"/>
      <c r="BC83" s="169"/>
      <c r="BD83" s="169"/>
      <c r="BE83" s="169"/>
      <c r="BF83" s="169"/>
      <c r="BG83" s="169"/>
      <c r="BH83" s="169"/>
      <c r="BI83" s="169"/>
      <c r="BJ83" s="169"/>
      <c r="BK83" s="169"/>
      <c r="BL83" s="169"/>
      <c r="BM83" s="169"/>
      <c r="BN83" s="169"/>
      <c r="BO83" s="169"/>
      <c r="BP83" s="169"/>
      <c r="BQ83" s="169"/>
      <c r="BR83" s="169"/>
      <c r="BS83" s="169"/>
      <c r="BT83" s="169"/>
      <c r="BU83" s="169"/>
      <c r="BV83" s="169"/>
      <c r="BW83" s="169"/>
      <c r="BX83" s="169"/>
      <c r="BY83" s="169"/>
      <c r="BZ83" s="169"/>
      <c r="CA83" s="169"/>
      <c r="CB83" s="169"/>
      <c r="CD83" s="19"/>
      <c r="CE83" s="19"/>
      <c r="CF83" s="19"/>
      <c r="CO83" s="63">
        <v>1</v>
      </c>
      <c r="CP83" s="63" t="s">
        <v>117</v>
      </c>
      <c r="CQ83" s="63" t="s">
        <v>117</v>
      </c>
      <c r="CR83" s="63" t="s">
        <v>366</v>
      </c>
      <c r="CS83" s="63">
        <v>178</v>
      </c>
    </row>
    <row r="84" spans="1:97" s="17" customFormat="1" ht="13.5">
      <c r="A84" s="167"/>
      <c r="B84" s="19"/>
      <c r="AD84" s="167"/>
      <c r="AE84" s="167"/>
      <c r="AF84" s="167"/>
      <c r="AG84" s="169"/>
      <c r="AH84" s="169"/>
      <c r="AI84" s="169"/>
      <c r="AJ84" s="169"/>
      <c r="AK84" s="169"/>
      <c r="AL84" s="169"/>
      <c r="AM84" s="169"/>
      <c r="AN84" s="169"/>
      <c r="AO84" s="169"/>
      <c r="AP84" s="169"/>
      <c r="AQ84" s="169"/>
      <c r="AR84" s="169"/>
      <c r="AS84" s="169"/>
      <c r="AT84" s="169"/>
      <c r="AU84" s="169"/>
      <c r="AV84" s="169"/>
      <c r="AW84" s="169"/>
      <c r="AX84" s="169"/>
      <c r="AY84" s="169"/>
      <c r="AZ84" s="169"/>
      <c r="BA84" s="169"/>
      <c r="BB84" s="169"/>
      <c r="BC84" s="169"/>
      <c r="BD84" s="169"/>
      <c r="BE84" s="169"/>
      <c r="BF84" s="169"/>
      <c r="BG84" s="169"/>
      <c r="BH84" s="169"/>
      <c r="BI84" s="169"/>
      <c r="BJ84" s="169"/>
      <c r="BK84" s="169"/>
      <c r="BL84" s="169"/>
      <c r="BM84" s="169"/>
      <c r="BN84" s="169"/>
      <c r="BO84" s="169"/>
      <c r="BP84" s="169"/>
      <c r="BQ84" s="169"/>
      <c r="BR84" s="169"/>
      <c r="BS84" s="169"/>
      <c r="BT84" s="169"/>
      <c r="BU84" s="169"/>
      <c r="BV84" s="169"/>
      <c r="BW84" s="169"/>
      <c r="BX84" s="169"/>
      <c r="BY84" s="169"/>
      <c r="BZ84" s="169"/>
      <c r="CA84" s="169"/>
      <c r="CB84" s="169"/>
      <c r="CD84" s="19"/>
      <c r="CE84" s="19"/>
      <c r="CF84" s="19"/>
      <c r="CO84" s="63">
        <v>1</v>
      </c>
      <c r="CP84" s="63" t="s">
        <v>117</v>
      </c>
      <c r="CQ84" s="63" t="s">
        <v>117</v>
      </c>
      <c r="CR84" s="63" t="s">
        <v>367</v>
      </c>
      <c r="CS84" s="63">
        <v>179</v>
      </c>
    </row>
    <row r="85" spans="1:97" s="17" customFormat="1" ht="13.5">
      <c r="A85" s="167"/>
      <c r="B85" s="19"/>
      <c r="AD85" s="167"/>
      <c r="AE85" s="167"/>
      <c r="AF85" s="167"/>
      <c r="AG85" s="169"/>
      <c r="AH85" s="169"/>
      <c r="AI85" s="169"/>
      <c r="AJ85" s="169"/>
      <c r="AK85" s="169"/>
      <c r="AL85" s="169"/>
      <c r="AM85" s="169"/>
      <c r="AN85" s="169"/>
      <c r="AO85" s="169"/>
      <c r="AP85" s="169"/>
      <c r="AQ85" s="169"/>
      <c r="AR85" s="169"/>
      <c r="AS85" s="169"/>
      <c r="AT85" s="169"/>
      <c r="AU85" s="169"/>
      <c r="AV85" s="169"/>
      <c r="AW85" s="169"/>
      <c r="AX85" s="169"/>
      <c r="AY85" s="169"/>
      <c r="AZ85" s="169"/>
      <c r="BA85" s="169"/>
      <c r="BB85" s="169"/>
      <c r="BC85" s="169"/>
      <c r="BD85" s="169"/>
      <c r="BE85" s="169"/>
      <c r="BF85" s="169"/>
      <c r="BG85" s="169"/>
      <c r="BH85" s="169"/>
      <c r="BI85" s="169"/>
      <c r="BJ85" s="169"/>
      <c r="BK85" s="169"/>
      <c r="BL85" s="169"/>
      <c r="BM85" s="169"/>
      <c r="BN85" s="169"/>
      <c r="BO85" s="169"/>
      <c r="BP85" s="169"/>
      <c r="BQ85" s="169"/>
      <c r="BR85" s="169"/>
      <c r="BS85" s="169"/>
      <c r="BT85" s="169"/>
      <c r="BU85" s="169"/>
      <c r="BV85" s="169"/>
      <c r="BW85" s="169"/>
      <c r="BX85" s="169"/>
      <c r="BY85" s="169"/>
      <c r="BZ85" s="169"/>
      <c r="CA85" s="169"/>
      <c r="CB85" s="169"/>
      <c r="CD85" s="19"/>
      <c r="CE85" s="19"/>
      <c r="CF85" s="19"/>
      <c r="CO85" s="63">
        <v>1</v>
      </c>
      <c r="CP85" s="63" t="s">
        <v>117</v>
      </c>
      <c r="CQ85" s="63" t="s">
        <v>117</v>
      </c>
      <c r="CR85" s="63" t="s">
        <v>368</v>
      </c>
      <c r="CS85" s="63">
        <v>180</v>
      </c>
    </row>
    <row r="86" spans="1:97" s="17" customFormat="1" ht="13.5">
      <c r="A86" s="167"/>
      <c r="B86" s="19"/>
      <c r="AD86" s="167"/>
      <c r="AE86" s="167"/>
      <c r="AF86" s="167"/>
      <c r="AG86" s="169"/>
      <c r="AH86" s="169"/>
      <c r="AI86" s="169"/>
      <c r="AJ86" s="169"/>
      <c r="AK86" s="169"/>
      <c r="AL86" s="169"/>
      <c r="AM86" s="169"/>
      <c r="AN86" s="169"/>
      <c r="AO86" s="169"/>
      <c r="AP86" s="169"/>
      <c r="AQ86" s="169"/>
      <c r="AR86" s="169"/>
      <c r="AS86" s="169"/>
      <c r="AT86" s="169"/>
      <c r="AU86" s="169"/>
      <c r="AV86" s="169"/>
      <c r="AW86" s="169"/>
      <c r="AX86" s="169"/>
      <c r="AY86" s="169"/>
      <c r="AZ86" s="169"/>
      <c r="BA86" s="169"/>
      <c r="BB86" s="169"/>
      <c r="BC86" s="169"/>
      <c r="BD86" s="169"/>
      <c r="BE86" s="169"/>
      <c r="BF86" s="169"/>
      <c r="BG86" s="169"/>
      <c r="BH86" s="169"/>
      <c r="BI86" s="169"/>
      <c r="BJ86" s="169"/>
      <c r="BK86" s="169"/>
      <c r="BL86" s="169"/>
      <c r="BM86" s="169"/>
      <c r="BN86" s="169"/>
      <c r="BO86" s="169"/>
      <c r="BP86" s="169"/>
      <c r="BQ86" s="169"/>
      <c r="BR86" s="169"/>
      <c r="BS86" s="169"/>
      <c r="BT86" s="169"/>
      <c r="BU86" s="169"/>
      <c r="BV86" s="169"/>
      <c r="BW86" s="169"/>
      <c r="BX86" s="169"/>
      <c r="BY86" s="169"/>
      <c r="BZ86" s="169"/>
      <c r="CA86" s="169"/>
      <c r="CB86" s="169"/>
      <c r="CD86" s="19"/>
      <c r="CE86" s="19"/>
      <c r="CF86" s="19"/>
      <c r="CO86" s="63">
        <v>1</v>
      </c>
      <c r="CP86" s="63" t="s">
        <v>117</v>
      </c>
      <c r="CQ86" s="63" t="s">
        <v>117</v>
      </c>
      <c r="CR86" s="63" t="s">
        <v>369</v>
      </c>
      <c r="CS86" s="63">
        <v>181</v>
      </c>
    </row>
    <row r="87" spans="1:97" s="17" customFormat="1" ht="13.5">
      <c r="A87" s="167"/>
      <c r="B87" s="19"/>
      <c r="AD87" s="167"/>
      <c r="AE87" s="167"/>
      <c r="AF87" s="167"/>
      <c r="AG87" s="169"/>
      <c r="AH87" s="169"/>
      <c r="AI87" s="169"/>
      <c r="AJ87" s="169"/>
      <c r="AK87" s="169"/>
      <c r="AL87" s="169"/>
      <c r="AM87" s="169"/>
      <c r="AN87" s="169"/>
      <c r="AO87" s="169"/>
      <c r="AP87" s="169"/>
      <c r="AQ87" s="169"/>
      <c r="AR87" s="169"/>
      <c r="AS87" s="169"/>
      <c r="AT87" s="169"/>
      <c r="AU87" s="169"/>
      <c r="AV87" s="169"/>
      <c r="AW87" s="169"/>
      <c r="AX87" s="169"/>
      <c r="AY87" s="169"/>
      <c r="AZ87" s="169"/>
      <c r="BA87" s="169"/>
      <c r="BB87" s="169"/>
      <c r="BC87" s="169"/>
      <c r="BD87" s="169"/>
      <c r="BE87" s="169"/>
      <c r="BF87" s="169"/>
      <c r="BG87" s="169"/>
      <c r="BH87" s="169"/>
      <c r="BI87" s="169"/>
      <c r="BJ87" s="169"/>
      <c r="BK87" s="169"/>
      <c r="BL87" s="169"/>
      <c r="BM87" s="169"/>
      <c r="BN87" s="169"/>
      <c r="BO87" s="169"/>
      <c r="BP87" s="169"/>
      <c r="BQ87" s="169"/>
      <c r="BR87" s="169"/>
      <c r="BS87" s="169"/>
      <c r="BT87" s="169"/>
      <c r="BU87" s="169"/>
      <c r="BV87" s="169"/>
      <c r="BW87" s="169"/>
      <c r="BX87" s="169"/>
      <c r="BY87" s="169"/>
      <c r="BZ87" s="169"/>
      <c r="CA87" s="169"/>
      <c r="CB87" s="169"/>
      <c r="CD87" s="19"/>
      <c r="CE87" s="19"/>
      <c r="CF87" s="19"/>
      <c r="CO87" s="63">
        <v>1</v>
      </c>
      <c r="CP87" s="63" t="s">
        <v>117</v>
      </c>
      <c r="CQ87" s="63" t="s">
        <v>117</v>
      </c>
      <c r="CR87" s="63" t="s">
        <v>370</v>
      </c>
      <c r="CS87" s="63">
        <v>182</v>
      </c>
    </row>
    <row r="88" spans="1:97" s="17" customFormat="1" ht="13.5">
      <c r="A88" s="167"/>
      <c r="B88" s="19"/>
      <c r="AD88" s="167"/>
      <c r="AE88" s="167"/>
      <c r="AF88" s="167"/>
      <c r="AG88" s="169"/>
      <c r="AH88" s="169"/>
      <c r="AI88" s="169"/>
      <c r="AJ88" s="169"/>
      <c r="AK88" s="169"/>
      <c r="AL88" s="169"/>
      <c r="AM88" s="169"/>
      <c r="AN88" s="169"/>
      <c r="AO88" s="169"/>
      <c r="AP88" s="169"/>
      <c r="AQ88" s="169"/>
      <c r="AR88" s="169"/>
      <c r="AS88" s="169"/>
      <c r="AT88" s="169"/>
      <c r="AU88" s="169"/>
      <c r="AV88" s="169"/>
      <c r="AW88" s="169"/>
      <c r="AX88" s="169"/>
      <c r="AY88" s="169"/>
      <c r="AZ88" s="169"/>
      <c r="BA88" s="169"/>
      <c r="BB88" s="169"/>
      <c r="BC88" s="169"/>
      <c r="BD88" s="169"/>
      <c r="BE88" s="169"/>
      <c r="BF88" s="169"/>
      <c r="BG88" s="169"/>
      <c r="BH88" s="169"/>
      <c r="BI88" s="169"/>
      <c r="BJ88" s="169"/>
      <c r="BK88" s="169"/>
      <c r="BL88" s="169"/>
      <c r="BM88" s="169"/>
      <c r="BN88" s="169"/>
      <c r="BO88" s="169"/>
      <c r="BP88" s="169"/>
      <c r="BQ88" s="169"/>
      <c r="BR88" s="169"/>
      <c r="BS88" s="169"/>
      <c r="BT88" s="169"/>
      <c r="BU88" s="169"/>
      <c r="BV88" s="169"/>
      <c r="BW88" s="169"/>
      <c r="BX88" s="169"/>
      <c r="BY88" s="169"/>
      <c r="BZ88" s="169"/>
      <c r="CA88" s="169"/>
      <c r="CB88" s="169"/>
      <c r="CD88" s="19"/>
      <c r="CE88" s="19"/>
      <c r="CF88" s="19"/>
      <c r="CO88" s="63">
        <v>1</v>
      </c>
      <c r="CP88" s="63" t="s">
        <v>117</v>
      </c>
      <c r="CQ88" s="63" t="s">
        <v>117</v>
      </c>
      <c r="CR88" s="63" t="s">
        <v>371</v>
      </c>
      <c r="CS88" s="63">
        <v>183</v>
      </c>
    </row>
    <row r="89" spans="1:97" s="17" customFormat="1" ht="13.5">
      <c r="A89" s="167"/>
      <c r="B89" s="19"/>
      <c r="AD89" s="167"/>
      <c r="AE89" s="167"/>
      <c r="AF89" s="167"/>
      <c r="AG89" s="169"/>
      <c r="AH89" s="169"/>
      <c r="AI89" s="169"/>
      <c r="AJ89" s="169"/>
      <c r="AK89" s="169"/>
      <c r="AL89" s="169"/>
      <c r="AM89" s="169"/>
      <c r="AN89" s="169"/>
      <c r="AO89" s="169"/>
      <c r="AP89" s="169"/>
      <c r="AQ89" s="169"/>
      <c r="AR89" s="169"/>
      <c r="AS89" s="169"/>
      <c r="AT89" s="169"/>
      <c r="AU89" s="169"/>
      <c r="AV89" s="169"/>
      <c r="AW89" s="169"/>
      <c r="AX89" s="169"/>
      <c r="AY89" s="169"/>
      <c r="AZ89" s="169"/>
      <c r="BA89" s="169"/>
      <c r="BB89" s="169"/>
      <c r="BC89" s="169"/>
      <c r="BD89" s="169"/>
      <c r="BE89" s="169"/>
      <c r="BF89" s="169"/>
      <c r="BG89" s="169"/>
      <c r="BH89" s="169"/>
      <c r="BI89" s="169"/>
      <c r="BJ89" s="169"/>
      <c r="BK89" s="169"/>
      <c r="BL89" s="169"/>
      <c r="BM89" s="169"/>
      <c r="BN89" s="169"/>
      <c r="BO89" s="169"/>
      <c r="BP89" s="169"/>
      <c r="BQ89" s="169"/>
      <c r="BR89" s="169"/>
      <c r="BS89" s="169"/>
      <c r="BT89" s="169"/>
      <c r="BU89" s="169"/>
      <c r="BV89" s="169"/>
      <c r="BW89" s="169"/>
      <c r="BX89" s="169"/>
      <c r="BY89" s="169"/>
      <c r="BZ89" s="169"/>
      <c r="CA89" s="169"/>
      <c r="CB89" s="169"/>
      <c r="CD89" s="19"/>
      <c r="CE89" s="19"/>
      <c r="CF89" s="19"/>
      <c r="CO89" s="63">
        <v>1</v>
      </c>
      <c r="CP89" s="63" t="s">
        <v>117</v>
      </c>
      <c r="CQ89" s="63" t="s">
        <v>117</v>
      </c>
      <c r="CR89" s="63" t="s">
        <v>372</v>
      </c>
      <c r="CS89" s="63">
        <v>184</v>
      </c>
    </row>
    <row r="90" spans="1:97" s="17" customFormat="1" ht="13.5">
      <c r="A90" s="167"/>
      <c r="B90" s="19"/>
      <c r="AD90" s="167"/>
      <c r="AE90" s="167"/>
      <c r="AF90" s="167"/>
      <c r="AG90" s="169"/>
      <c r="AH90" s="169"/>
      <c r="AI90" s="169"/>
      <c r="AJ90" s="169"/>
      <c r="AK90" s="169"/>
      <c r="AL90" s="169"/>
      <c r="AM90" s="169"/>
      <c r="AN90" s="169"/>
      <c r="AO90" s="169"/>
      <c r="AP90" s="169"/>
      <c r="AQ90" s="169"/>
      <c r="AR90" s="169"/>
      <c r="AS90" s="169"/>
      <c r="AT90" s="169"/>
      <c r="AU90" s="169"/>
      <c r="AV90" s="169"/>
      <c r="AW90" s="169"/>
      <c r="AX90" s="169"/>
      <c r="AY90" s="169"/>
      <c r="AZ90" s="169"/>
      <c r="BA90" s="169"/>
      <c r="BB90" s="169"/>
      <c r="BC90" s="169"/>
      <c r="BD90" s="169"/>
      <c r="BE90" s="169"/>
      <c r="BF90" s="169"/>
      <c r="BG90" s="169"/>
      <c r="BH90" s="169"/>
      <c r="BI90" s="169"/>
      <c r="BJ90" s="169"/>
      <c r="BK90" s="169"/>
      <c r="BL90" s="169"/>
      <c r="BM90" s="169"/>
      <c r="BN90" s="169"/>
      <c r="BO90" s="169"/>
      <c r="BP90" s="169"/>
      <c r="BQ90" s="169"/>
      <c r="BR90" s="169"/>
      <c r="BS90" s="169"/>
      <c r="BT90" s="169"/>
      <c r="BU90" s="169"/>
      <c r="BV90" s="169"/>
      <c r="BW90" s="169"/>
      <c r="BX90" s="169"/>
      <c r="BY90" s="169"/>
      <c r="BZ90" s="169"/>
      <c r="CA90" s="169"/>
      <c r="CB90" s="169"/>
      <c r="CD90" s="19"/>
      <c r="CE90" s="19"/>
      <c r="CF90" s="19"/>
      <c r="CO90" s="63">
        <v>1</v>
      </c>
      <c r="CP90" s="63" t="s">
        <v>117</v>
      </c>
      <c r="CQ90" s="63" t="s">
        <v>117</v>
      </c>
      <c r="CR90" s="63" t="s">
        <v>373</v>
      </c>
      <c r="CS90" s="63">
        <v>185</v>
      </c>
    </row>
    <row r="91" spans="1:97" s="17" customFormat="1" ht="13.5">
      <c r="A91" s="167"/>
      <c r="B91" s="19"/>
      <c r="AD91" s="167"/>
      <c r="AE91" s="167"/>
      <c r="AF91" s="167"/>
      <c r="AG91" s="169"/>
      <c r="AH91" s="169"/>
      <c r="AI91" s="169"/>
      <c r="AJ91" s="169"/>
      <c r="AK91" s="169"/>
      <c r="AL91" s="169"/>
      <c r="AM91" s="169"/>
      <c r="AN91" s="169"/>
      <c r="AO91" s="169"/>
      <c r="AP91" s="169"/>
      <c r="AQ91" s="169"/>
      <c r="AR91" s="169"/>
      <c r="AS91" s="169"/>
      <c r="AT91" s="169"/>
      <c r="AU91" s="169"/>
      <c r="AV91" s="169"/>
      <c r="AW91" s="169"/>
      <c r="AX91" s="169"/>
      <c r="AY91" s="169"/>
      <c r="AZ91" s="169"/>
      <c r="BA91" s="169"/>
      <c r="BB91" s="169"/>
      <c r="BC91" s="169"/>
      <c r="BD91" s="169"/>
      <c r="BE91" s="169"/>
      <c r="BF91" s="169"/>
      <c r="BG91" s="169"/>
      <c r="BH91" s="169"/>
      <c r="BI91" s="169"/>
      <c r="BJ91" s="169"/>
      <c r="BK91" s="169"/>
      <c r="BL91" s="169"/>
      <c r="BM91" s="169"/>
      <c r="BN91" s="169"/>
      <c r="BO91" s="169"/>
      <c r="BP91" s="169"/>
      <c r="BQ91" s="169"/>
      <c r="BR91" s="169"/>
      <c r="BS91" s="169"/>
      <c r="BT91" s="169"/>
      <c r="BU91" s="169"/>
      <c r="BV91" s="169"/>
      <c r="BW91" s="169"/>
      <c r="BX91" s="169"/>
      <c r="BY91" s="169"/>
      <c r="BZ91" s="169"/>
      <c r="CA91" s="169"/>
      <c r="CB91" s="169"/>
      <c r="CD91" s="19"/>
      <c r="CE91" s="19"/>
      <c r="CF91" s="19"/>
      <c r="CO91" s="63">
        <v>1</v>
      </c>
      <c r="CP91" s="63" t="s">
        <v>117</v>
      </c>
      <c r="CQ91" s="63" t="s">
        <v>117</v>
      </c>
      <c r="CR91" s="63" t="s">
        <v>374</v>
      </c>
      <c r="CS91" s="63">
        <v>186</v>
      </c>
    </row>
    <row r="92" spans="1:97" s="17" customFormat="1" ht="13.5">
      <c r="A92" s="167"/>
      <c r="B92" s="19"/>
      <c r="AD92" s="167"/>
      <c r="AE92" s="167"/>
      <c r="AF92" s="167"/>
      <c r="AG92" s="169"/>
      <c r="AH92" s="169"/>
      <c r="AI92" s="169"/>
      <c r="AJ92" s="169"/>
      <c r="AK92" s="169"/>
      <c r="AL92" s="169"/>
      <c r="AM92" s="169"/>
      <c r="AN92" s="169"/>
      <c r="AO92" s="169"/>
      <c r="AP92" s="169"/>
      <c r="AQ92" s="169"/>
      <c r="AR92" s="169"/>
      <c r="AS92" s="169"/>
      <c r="AT92" s="169"/>
      <c r="AU92" s="169"/>
      <c r="AV92" s="169"/>
      <c r="AW92" s="169"/>
      <c r="AX92" s="169"/>
      <c r="AY92" s="169"/>
      <c r="AZ92" s="169"/>
      <c r="BA92" s="169"/>
      <c r="BB92" s="169"/>
      <c r="BC92" s="169"/>
      <c r="BD92" s="169"/>
      <c r="BE92" s="169"/>
      <c r="BF92" s="169"/>
      <c r="BG92" s="169"/>
      <c r="BH92" s="169"/>
      <c r="BI92" s="169"/>
      <c r="BJ92" s="169"/>
      <c r="BK92" s="169"/>
      <c r="BL92" s="169"/>
      <c r="BM92" s="169"/>
      <c r="BN92" s="169"/>
      <c r="BO92" s="169"/>
      <c r="BP92" s="169"/>
      <c r="BQ92" s="169"/>
      <c r="BR92" s="169"/>
      <c r="BS92" s="169"/>
      <c r="BT92" s="169"/>
      <c r="BU92" s="169"/>
      <c r="BV92" s="169"/>
      <c r="BW92" s="169"/>
      <c r="BX92" s="169"/>
      <c r="BY92" s="169"/>
      <c r="BZ92" s="169"/>
      <c r="CA92" s="169"/>
      <c r="CB92" s="169"/>
      <c r="CD92" s="19"/>
      <c r="CE92" s="19"/>
      <c r="CF92" s="19"/>
      <c r="CO92" s="63">
        <v>1</v>
      </c>
      <c r="CP92" s="63" t="s">
        <v>117</v>
      </c>
      <c r="CQ92" s="63" t="s">
        <v>117</v>
      </c>
      <c r="CR92" s="63" t="s">
        <v>375</v>
      </c>
      <c r="CS92" s="63">
        <v>187</v>
      </c>
    </row>
    <row r="93" spans="1:97" s="17" customFormat="1" ht="13.5">
      <c r="A93" s="167"/>
      <c r="B93" s="19"/>
      <c r="AD93" s="167"/>
      <c r="AE93" s="167"/>
      <c r="AF93" s="167"/>
      <c r="AG93" s="169"/>
      <c r="AH93" s="169"/>
      <c r="AI93" s="169"/>
      <c r="AJ93" s="169"/>
      <c r="AK93" s="169"/>
      <c r="AL93" s="169"/>
      <c r="AM93" s="169"/>
      <c r="AN93" s="169"/>
      <c r="AO93" s="169"/>
      <c r="AP93" s="169"/>
      <c r="AQ93" s="169"/>
      <c r="AR93" s="169"/>
      <c r="AS93" s="169"/>
      <c r="AT93" s="169"/>
      <c r="AU93" s="169"/>
      <c r="AV93" s="169"/>
      <c r="AW93" s="169"/>
      <c r="AX93" s="169"/>
      <c r="AY93" s="169"/>
      <c r="AZ93" s="169"/>
      <c r="BA93" s="169"/>
      <c r="BB93" s="169"/>
      <c r="BC93" s="169"/>
      <c r="BD93" s="169"/>
      <c r="BE93" s="169"/>
      <c r="BF93" s="169"/>
      <c r="BG93" s="169"/>
      <c r="BH93" s="169"/>
      <c r="BI93" s="169"/>
      <c r="BJ93" s="169"/>
      <c r="BK93" s="169"/>
      <c r="BL93" s="169"/>
      <c r="BM93" s="169"/>
      <c r="BN93" s="169"/>
      <c r="BO93" s="169"/>
      <c r="BP93" s="169"/>
      <c r="BQ93" s="169"/>
      <c r="BR93" s="169"/>
      <c r="BS93" s="169"/>
      <c r="BT93" s="169"/>
      <c r="BU93" s="169"/>
      <c r="BV93" s="169"/>
      <c r="BW93" s="169"/>
      <c r="BX93" s="169"/>
      <c r="BY93" s="169"/>
      <c r="BZ93" s="169"/>
      <c r="CA93" s="169"/>
      <c r="CB93" s="169"/>
      <c r="CD93" s="19"/>
      <c r="CE93" s="19"/>
      <c r="CF93" s="19"/>
      <c r="CO93" s="63">
        <v>1</v>
      </c>
      <c r="CP93" s="63" t="s">
        <v>117</v>
      </c>
      <c r="CQ93" s="63" t="s">
        <v>117</v>
      </c>
      <c r="CR93" s="63" t="s">
        <v>376</v>
      </c>
      <c r="CS93" s="63">
        <v>188</v>
      </c>
    </row>
    <row r="94" spans="1:97" s="17" customFormat="1" ht="13.5">
      <c r="A94" s="167"/>
      <c r="B94" s="19"/>
      <c r="AD94" s="167"/>
      <c r="AE94" s="167"/>
      <c r="AF94" s="167"/>
      <c r="AG94" s="169"/>
      <c r="AH94" s="169"/>
      <c r="AI94" s="169"/>
      <c r="AJ94" s="169"/>
      <c r="AK94" s="169"/>
      <c r="AL94" s="169"/>
      <c r="AM94" s="169"/>
      <c r="AN94" s="169"/>
      <c r="AO94" s="169"/>
      <c r="AP94" s="169"/>
      <c r="AQ94" s="169"/>
      <c r="AR94" s="169"/>
      <c r="AS94" s="169"/>
      <c r="AT94" s="169"/>
      <c r="AU94" s="169"/>
      <c r="AV94" s="169"/>
      <c r="AW94" s="169"/>
      <c r="AX94" s="169"/>
      <c r="AY94" s="169"/>
      <c r="AZ94" s="169"/>
      <c r="BA94" s="169"/>
      <c r="BB94" s="169"/>
      <c r="BC94" s="169"/>
      <c r="BD94" s="169"/>
      <c r="BE94" s="169"/>
      <c r="BF94" s="169"/>
      <c r="BG94" s="169"/>
      <c r="BH94" s="169"/>
      <c r="BI94" s="169"/>
      <c r="BJ94" s="169"/>
      <c r="BK94" s="169"/>
      <c r="BL94" s="169"/>
      <c r="BM94" s="169"/>
      <c r="BN94" s="169"/>
      <c r="BO94" s="169"/>
      <c r="BP94" s="169"/>
      <c r="BQ94" s="169"/>
      <c r="BR94" s="169"/>
      <c r="BS94" s="169"/>
      <c r="BT94" s="169"/>
      <c r="BU94" s="169"/>
      <c r="BV94" s="169"/>
      <c r="BW94" s="169"/>
      <c r="BX94" s="169"/>
      <c r="BY94" s="169"/>
      <c r="BZ94" s="169"/>
      <c r="CA94" s="169"/>
      <c r="CB94" s="169"/>
      <c r="CD94" s="19"/>
      <c r="CE94" s="19"/>
      <c r="CF94" s="19"/>
      <c r="CO94" s="63">
        <v>1</v>
      </c>
      <c r="CP94" s="63" t="s">
        <v>117</v>
      </c>
      <c r="CQ94" s="63" t="s">
        <v>117</v>
      </c>
      <c r="CR94" s="63" t="s">
        <v>377</v>
      </c>
      <c r="CS94" s="63">
        <v>189</v>
      </c>
    </row>
    <row r="95" spans="1:97" s="17" customFormat="1" ht="13.5">
      <c r="A95" s="167"/>
      <c r="B95" s="19"/>
      <c r="AD95" s="167"/>
      <c r="AE95" s="167"/>
      <c r="AF95" s="167"/>
      <c r="AG95" s="169"/>
      <c r="AH95" s="169"/>
      <c r="AI95" s="169"/>
      <c r="AJ95" s="169"/>
      <c r="AK95" s="169"/>
      <c r="AL95" s="169"/>
      <c r="AM95" s="169"/>
      <c r="AN95" s="169"/>
      <c r="AO95" s="169"/>
      <c r="AP95" s="169"/>
      <c r="AQ95" s="169"/>
      <c r="AR95" s="169"/>
      <c r="AS95" s="169"/>
      <c r="AT95" s="169"/>
      <c r="AU95" s="169"/>
      <c r="AV95" s="169"/>
      <c r="AW95" s="169"/>
      <c r="AX95" s="169"/>
      <c r="AY95" s="169"/>
      <c r="AZ95" s="169"/>
      <c r="BA95" s="169"/>
      <c r="BB95" s="169"/>
      <c r="BC95" s="169"/>
      <c r="BD95" s="169"/>
      <c r="BE95" s="169"/>
      <c r="BF95" s="169"/>
      <c r="BG95" s="169"/>
      <c r="BH95" s="169"/>
      <c r="BI95" s="169"/>
      <c r="BJ95" s="169"/>
      <c r="BK95" s="169"/>
      <c r="BL95" s="169"/>
      <c r="BM95" s="169"/>
      <c r="BN95" s="169"/>
      <c r="BO95" s="169"/>
      <c r="BP95" s="169"/>
      <c r="BQ95" s="169"/>
      <c r="BR95" s="169"/>
      <c r="BS95" s="169"/>
      <c r="BT95" s="169"/>
      <c r="BU95" s="169"/>
      <c r="BV95" s="169"/>
      <c r="BW95" s="169"/>
      <c r="BX95" s="169"/>
      <c r="BY95" s="169"/>
      <c r="BZ95" s="169"/>
      <c r="CA95" s="169"/>
      <c r="CB95" s="169"/>
      <c r="CD95" s="19"/>
      <c r="CE95" s="19"/>
      <c r="CF95" s="19"/>
      <c r="CO95" s="63">
        <v>1</v>
      </c>
      <c r="CP95" s="63" t="s">
        <v>117</v>
      </c>
      <c r="CQ95" s="63" t="s">
        <v>117</v>
      </c>
      <c r="CR95" s="63" t="s">
        <v>378</v>
      </c>
      <c r="CS95" s="63">
        <v>190</v>
      </c>
    </row>
    <row r="96" spans="1:97" s="17" customFormat="1" ht="13.5">
      <c r="A96" s="167"/>
      <c r="B96" s="19"/>
      <c r="AD96" s="167"/>
      <c r="AE96" s="167"/>
      <c r="AF96" s="167"/>
      <c r="AG96" s="169"/>
      <c r="AH96" s="169"/>
      <c r="AI96" s="169"/>
      <c r="AJ96" s="169"/>
      <c r="AK96" s="169"/>
      <c r="AL96" s="169"/>
      <c r="AM96" s="169"/>
      <c r="AN96" s="169"/>
      <c r="AO96" s="169"/>
      <c r="AP96" s="169"/>
      <c r="AQ96" s="169"/>
      <c r="AR96" s="169"/>
      <c r="AS96" s="169"/>
      <c r="AT96" s="169"/>
      <c r="AU96" s="169"/>
      <c r="AV96" s="169"/>
      <c r="AW96" s="169"/>
      <c r="AX96" s="169"/>
      <c r="AY96" s="169"/>
      <c r="AZ96" s="169"/>
      <c r="BA96" s="169"/>
      <c r="BB96" s="169"/>
      <c r="BC96" s="169"/>
      <c r="BD96" s="169"/>
      <c r="BE96" s="169"/>
      <c r="BF96" s="169"/>
      <c r="BG96" s="169"/>
      <c r="BH96" s="169"/>
      <c r="BI96" s="169"/>
      <c r="BJ96" s="169"/>
      <c r="BK96" s="169"/>
      <c r="BL96" s="169"/>
      <c r="BM96" s="169"/>
      <c r="BN96" s="169"/>
      <c r="BO96" s="169"/>
      <c r="BP96" s="169"/>
      <c r="BQ96" s="169"/>
      <c r="BR96" s="169"/>
      <c r="BS96" s="169"/>
      <c r="BT96" s="169"/>
      <c r="BU96" s="169"/>
      <c r="BV96" s="169"/>
      <c r="BW96" s="169"/>
      <c r="BX96" s="169"/>
      <c r="BY96" s="169"/>
      <c r="BZ96" s="169"/>
      <c r="CA96" s="169"/>
      <c r="CB96" s="169"/>
      <c r="CD96" s="19"/>
      <c r="CE96" s="19"/>
      <c r="CF96" s="19"/>
      <c r="CO96" s="63">
        <v>1</v>
      </c>
      <c r="CP96" s="63" t="s">
        <v>117</v>
      </c>
      <c r="CQ96" s="63" t="s">
        <v>117</v>
      </c>
      <c r="CR96" s="63" t="s">
        <v>379</v>
      </c>
      <c r="CS96" s="63">
        <v>191</v>
      </c>
    </row>
    <row r="97" spans="1:97" s="17" customFormat="1" ht="13.5">
      <c r="A97" s="167"/>
      <c r="B97" s="19"/>
      <c r="AD97" s="167"/>
      <c r="AE97" s="167"/>
      <c r="AF97" s="167"/>
      <c r="AG97" s="169"/>
      <c r="AH97" s="169"/>
      <c r="AI97" s="169"/>
      <c r="AJ97" s="169"/>
      <c r="AK97" s="169"/>
      <c r="AL97" s="169"/>
      <c r="AM97" s="169"/>
      <c r="AN97" s="169"/>
      <c r="AO97" s="169"/>
      <c r="AP97" s="169"/>
      <c r="AQ97" s="169"/>
      <c r="AR97" s="169"/>
      <c r="AS97" s="169"/>
      <c r="AT97" s="169"/>
      <c r="AU97" s="169"/>
      <c r="AV97" s="169"/>
      <c r="AW97" s="169"/>
      <c r="AX97" s="169"/>
      <c r="AY97" s="169"/>
      <c r="AZ97" s="169"/>
      <c r="BA97" s="169"/>
      <c r="BB97" s="169"/>
      <c r="BC97" s="169"/>
      <c r="BD97" s="169"/>
      <c r="BE97" s="169"/>
      <c r="BF97" s="169"/>
      <c r="BG97" s="169"/>
      <c r="BH97" s="169"/>
      <c r="BI97" s="169"/>
      <c r="BJ97" s="169"/>
      <c r="BK97" s="169"/>
      <c r="BL97" s="169"/>
      <c r="BM97" s="169"/>
      <c r="BN97" s="169"/>
      <c r="BO97" s="169"/>
      <c r="BP97" s="169"/>
      <c r="BQ97" s="169"/>
      <c r="BR97" s="169"/>
      <c r="BS97" s="169"/>
      <c r="BT97" s="169"/>
      <c r="BU97" s="169"/>
      <c r="BV97" s="169"/>
      <c r="BW97" s="169"/>
      <c r="BX97" s="169"/>
      <c r="BY97" s="169"/>
      <c r="BZ97" s="169"/>
      <c r="CA97" s="169"/>
      <c r="CB97" s="169"/>
      <c r="CD97" s="19"/>
      <c r="CE97" s="19"/>
      <c r="CF97" s="19"/>
      <c r="CO97" s="63">
        <v>1</v>
      </c>
      <c r="CP97" s="63" t="s">
        <v>117</v>
      </c>
      <c r="CQ97" s="63" t="s">
        <v>117</v>
      </c>
      <c r="CR97" s="63" t="s">
        <v>380</v>
      </c>
      <c r="CS97" s="63">
        <v>192</v>
      </c>
    </row>
    <row r="98" spans="1:97" s="17" customFormat="1" ht="13.5">
      <c r="A98" s="167"/>
      <c r="B98" s="19"/>
      <c r="AD98" s="167"/>
      <c r="AE98" s="167"/>
      <c r="AF98" s="167"/>
      <c r="AG98" s="169"/>
      <c r="AH98" s="169"/>
      <c r="AI98" s="169"/>
      <c r="AJ98" s="169"/>
      <c r="AK98" s="169"/>
      <c r="AL98" s="169"/>
      <c r="AM98" s="169"/>
      <c r="AN98" s="169"/>
      <c r="AO98" s="169"/>
      <c r="AP98" s="169"/>
      <c r="AQ98" s="169"/>
      <c r="AR98" s="169"/>
      <c r="AS98" s="169"/>
      <c r="AT98" s="169"/>
      <c r="AU98" s="169"/>
      <c r="AV98" s="169"/>
      <c r="AW98" s="169"/>
      <c r="AX98" s="169"/>
      <c r="AY98" s="169"/>
      <c r="AZ98" s="169"/>
      <c r="BA98" s="169"/>
      <c r="BB98" s="169"/>
      <c r="BC98" s="169"/>
      <c r="BD98" s="169"/>
      <c r="BE98" s="169"/>
      <c r="BF98" s="169"/>
      <c r="BG98" s="169"/>
      <c r="BH98" s="169"/>
      <c r="BI98" s="169"/>
      <c r="BJ98" s="169"/>
      <c r="BK98" s="169"/>
      <c r="BL98" s="169"/>
      <c r="BM98" s="169"/>
      <c r="BN98" s="169"/>
      <c r="BO98" s="169"/>
      <c r="BP98" s="169"/>
      <c r="BQ98" s="169"/>
      <c r="BR98" s="169"/>
      <c r="BS98" s="169"/>
      <c r="BT98" s="169"/>
      <c r="BU98" s="169"/>
      <c r="BV98" s="169"/>
      <c r="BW98" s="169"/>
      <c r="BX98" s="169"/>
      <c r="BY98" s="169"/>
      <c r="BZ98" s="169"/>
      <c r="CA98" s="169"/>
      <c r="CB98" s="169"/>
      <c r="CD98" s="19"/>
      <c r="CE98" s="19"/>
      <c r="CF98" s="19"/>
      <c r="CO98" s="63">
        <v>1</v>
      </c>
      <c r="CP98" s="63" t="s">
        <v>117</v>
      </c>
      <c r="CQ98" s="63" t="s">
        <v>117</v>
      </c>
      <c r="CR98" s="63" t="s">
        <v>381</v>
      </c>
      <c r="CS98" s="63">
        <v>193</v>
      </c>
    </row>
    <row r="99" spans="1:97" s="17" customFormat="1" ht="13.5">
      <c r="A99" s="167"/>
      <c r="B99" s="19"/>
      <c r="AD99" s="167"/>
      <c r="AE99" s="167"/>
      <c r="AF99" s="167"/>
      <c r="AG99" s="169"/>
      <c r="AH99" s="169"/>
      <c r="AI99" s="169"/>
      <c r="AJ99" s="169"/>
      <c r="AK99" s="169"/>
      <c r="AL99" s="169"/>
      <c r="AM99" s="169"/>
      <c r="AN99" s="169"/>
      <c r="AO99" s="169"/>
      <c r="AP99" s="169"/>
      <c r="AQ99" s="169"/>
      <c r="AR99" s="169"/>
      <c r="AS99" s="169"/>
      <c r="AT99" s="169"/>
      <c r="AU99" s="169"/>
      <c r="AV99" s="169"/>
      <c r="AW99" s="169"/>
      <c r="AX99" s="169"/>
      <c r="AY99" s="169"/>
      <c r="AZ99" s="169"/>
      <c r="BA99" s="169"/>
      <c r="BB99" s="169"/>
      <c r="BC99" s="169"/>
      <c r="BD99" s="169"/>
      <c r="BE99" s="169"/>
      <c r="BF99" s="169"/>
      <c r="BG99" s="169"/>
      <c r="BH99" s="169"/>
      <c r="BI99" s="169"/>
      <c r="BJ99" s="169"/>
      <c r="BK99" s="169"/>
      <c r="BL99" s="169"/>
      <c r="BM99" s="169"/>
      <c r="BN99" s="169"/>
      <c r="BO99" s="169"/>
      <c r="BP99" s="169"/>
      <c r="BQ99" s="169"/>
      <c r="BR99" s="169"/>
      <c r="BS99" s="169"/>
      <c r="BT99" s="169"/>
      <c r="BU99" s="169"/>
      <c r="BV99" s="169"/>
      <c r="BW99" s="169"/>
      <c r="BX99" s="169"/>
      <c r="BY99" s="169"/>
      <c r="BZ99" s="169"/>
      <c r="CA99" s="169"/>
      <c r="CB99" s="169"/>
      <c r="CD99" s="19"/>
      <c r="CE99" s="19"/>
      <c r="CF99" s="19"/>
      <c r="CO99" s="63">
        <v>1</v>
      </c>
      <c r="CP99" s="63" t="s">
        <v>117</v>
      </c>
      <c r="CQ99" s="63" t="s">
        <v>117</v>
      </c>
      <c r="CR99" s="63" t="s">
        <v>382</v>
      </c>
      <c r="CS99" s="63">
        <v>194</v>
      </c>
    </row>
    <row r="100" spans="1:97" s="17" customFormat="1" ht="13.5">
      <c r="A100" s="167"/>
      <c r="B100" s="19"/>
      <c r="AD100" s="167"/>
      <c r="AE100" s="167"/>
      <c r="AF100" s="167"/>
      <c r="AG100" s="169"/>
      <c r="AH100" s="169"/>
      <c r="AI100" s="169"/>
      <c r="AJ100" s="169"/>
      <c r="AK100" s="169"/>
      <c r="AL100" s="169"/>
      <c r="AM100" s="169"/>
      <c r="AN100" s="169"/>
      <c r="AO100" s="169"/>
      <c r="AP100" s="169"/>
      <c r="AQ100" s="169"/>
      <c r="AR100" s="169"/>
      <c r="AS100" s="169"/>
      <c r="AT100" s="169"/>
      <c r="AU100" s="169"/>
      <c r="AV100" s="169"/>
      <c r="AW100" s="169"/>
      <c r="AX100" s="169"/>
      <c r="AY100" s="169"/>
      <c r="AZ100" s="169"/>
      <c r="BA100" s="169"/>
      <c r="BB100" s="169"/>
      <c r="BC100" s="169"/>
      <c r="BD100" s="169"/>
      <c r="BE100" s="169"/>
      <c r="BF100" s="169"/>
      <c r="BG100" s="169"/>
      <c r="BH100" s="169"/>
      <c r="BI100" s="169"/>
      <c r="BJ100" s="169"/>
      <c r="BK100" s="169"/>
      <c r="BL100" s="169"/>
      <c r="BM100" s="169"/>
      <c r="BN100" s="169"/>
      <c r="BO100" s="169"/>
      <c r="BP100" s="169"/>
      <c r="BQ100" s="169"/>
      <c r="BR100" s="169"/>
      <c r="BS100" s="169"/>
      <c r="BT100" s="169"/>
      <c r="BU100" s="169"/>
      <c r="BV100" s="169"/>
      <c r="BW100" s="169"/>
      <c r="BX100" s="169"/>
      <c r="BY100" s="169"/>
      <c r="BZ100" s="169"/>
      <c r="CA100" s="169"/>
      <c r="CB100" s="169"/>
      <c r="CD100" s="19"/>
      <c r="CE100" s="19"/>
      <c r="CF100" s="19"/>
      <c r="CO100" s="63">
        <v>1</v>
      </c>
      <c r="CP100" s="63" t="s">
        <v>117</v>
      </c>
      <c r="CQ100" s="63" t="s">
        <v>117</v>
      </c>
      <c r="CR100" s="63" t="s">
        <v>383</v>
      </c>
      <c r="CS100" s="63">
        <v>195</v>
      </c>
    </row>
    <row r="101" spans="1:97" s="17" customFormat="1" ht="13.5">
      <c r="A101" s="167"/>
      <c r="B101" s="19"/>
      <c r="AD101" s="167"/>
      <c r="AE101" s="167"/>
      <c r="AF101" s="167"/>
      <c r="AG101" s="169"/>
      <c r="AH101" s="169"/>
      <c r="AI101" s="169"/>
      <c r="AJ101" s="169"/>
      <c r="AK101" s="169"/>
      <c r="AL101" s="169"/>
      <c r="AM101" s="169"/>
      <c r="AN101" s="169"/>
      <c r="AO101" s="169"/>
      <c r="AP101" s="169"/>
      <c r="AQ101" s="169"/>
      <c r="AR101" s="169"/>
      <c r="AS101" s="169"/>
      <c r="AT101" s="169"/>
      <c r="AU101" s="169"/>
      <c r="AV101" s="169"/>
      <c r="AW101" s="169"/>
      <c r="AX101" s="169"/>
      <c r="AY101" s="169"/>
      <c r="AZ101" s="169"/>
      <c r="BA101" s="169"/>
      <c r="BB101" s="169"/>
      <c r="BC101" s="169"/>
      <c r="BD101" s="169"/>
      <c r="BE101" s="169"/>
      <c r="BF101" s="169"/>
      <c r="BG101" s="169"/>
      <c r="BH101" s="169"/>
      <c r="BI101" s="169"/>
      <c r="BJ101" s="169"/>
      <c r="BK101" s="169"/>
      <c r="BL101" s="169"/>
      <c r="BM101" s="169"/>
      <c r="BN101" s="169"/>
      <c r="BO101" s="169"/>
      <c r="BP101" s="169"/>
      <c r="BQ101" s="169"/>
      <c r="BR101" s="169"/>
      <c r="BS101" s="169"/>
      <c r="BT101" s="169"/>
      <c r="BU101" s="169"/>
      <c r="BV101" s="169"/>
      <c r="BW101" s="169"/>
      <c r="BX101" s="169"/>
      <c r="BY101" s="169"/>
      <c r="BZ101" s="169"/>
      <c r="CA101" s="169"/>
      <c r="CB101" s="169"/>
      <c r="CD101" s="19"/>
      <c r="CE101" s="19"/>
      <c r="CF101" s="19"/>
      <c r="CO101" s="63">
        <v>1</v>
      </c>
      <c r="CP101" s="63" t="s">
        <v>117</v>
      </c>
      <c r="CQ101" s="63" t="s">
        <v>117</v>
      </c>
      <c r="CR101" s="63" t="s">
        <v>384</v>
      </c>
      <c r="CS101" s="63">
        <v>196</v>
      </c>
    </row>
    <row r="102" spans="1:97" s="17" customFormat="1" ht="13.5">
      <c r="A102" s="167"/>
      <c r="B102" s="19"/>
      <c r="AD102" s="167"/>
      <c r="AE102" s="167"/>
      <c r="AF102" s="167"/>
      <c r="AG102" s="169"/>
      <c r="AH102" s="169"/>
      <c r="AI102" s="169"/>
      <c r="AJ102" s="169"/>
      <c r="AK102" s="169"/>
      <c r="AL102" s="169"/>
      <c r="AM102" s="169"/>
      <c r="AN102" s="169"/>
      <c r="AO102" s="169"/>
      <c r="AP102" s="169"/>
      <c r="AQ102" s="169"/>
      <c r="AR102" s="169"/>
      <c r="AS102" s="169"/>
      <c r="AT102" s="169"/>
      <c r="AU102" s="169"/>
      <c r="AV102" s="169"/>
      <c r="AW102" s="169"/>
      <c r="AX102" s="169"/>
      <c r="AY102" s="169"/>
      <c r="AZ102" s="169"/>
      <c r="BA102" s="169"/>
      <c r="BB102" s="169"/>
      <c r="BC102" s="169"/>
      <c r="BD102" s="169"/>
      <c r="BE102" s="169"/>
      <c r="BF102" s="169"/>
      <c r="BG102" s="169"/>
      <c r="BH102" s="169"/>
      <c r="BI102" s="169"/>
      <c r="BJ102" s="169"/>
      <c r="BK102" s="169"/>
      <c r="BL102" s="169"/>
      <c r="BM102" s="169"/>
      <c r="BN102" s="169"/>
      <c r="BO102" s="169"/>
      <c r="BP102" s="169"/>
      <c r="BQ102" s="169"/>
      <c r="BR102" s="169"/>
      <c r="BS102" s="169"/>
      <c r="BT102" s="169"/>
      <c r="BU102" s="169"/>
      <c r="BV102" s="169"/>
      <c r="BW102" s="169"/>
      <c r="BX102" s="169"/>
      <c r="BY102" s="169"/>
      <c r="BZ102" s="169"/>
      <c r="CA102" s="169"/>
      <c r="CB102" s="169"/>
      <c r="CD102" s="19"/>
      <c r="CE102" s="19"/>
      <c r="CF102" s="19"/>
      <c r="CO102" s="63">
        <v>1</v>
      </c>
      <c r="CP102" s="63" t="s">
        <v>117</v>
      </c>
      <c r="CQ102" s="63" t="s">
        <v>117</v>
      </c>
      <c r="CR102" s="63" t="s">
        <v>385</v>
      </c>
      <c r="CS102" s="63">
        <v>197</v>
      </c>
    </row>
    <row r="103" spans="1:97" s="17" customFormat="1" ht="13.5">
      <c r="A103" s="167"/>
      <c r="B103" s="19"/>
      <c r="AD103" s="167"/>
      <c r="AE103" s="167"/>
      <c r="AF103" s="167"/>
      <c r="AG103" s="169"/>
      <c r="AH103" s="169"/>
      <c r="AI103" s="169"/>
      <c r="AJ103" s="169"/>
      <c r="AK103" s="169"/>
      <c r="AL103" s="169"/>
      <c r="AM103" s="169"/>
      <c r="AN103" s="169"/>
      <c r="AO103" s="169"/>
      <c r="AP103" s="169"/>
      <c r="AQ103" s="169"/>
      <c r="AR103" s="169"/>
      <c r="AS103" s="169"/>
      <c r="AT103" s="169"/>
      <c r="AU103" s="169"/>
      <c r="AV103" s="169"/>
      <c r="AW103" s="169"/>
      <c r="AX103" s="169"/>
      <c r="AY103" s="169"/>
      <c r="AZ103" s="169"/>
      <c r="BA103" s="169"/>
      <c r="BB103" s="169"/>
      <c r="BC103" s="169"/>
      <c r="BD103" s="169"/>
      <c r="BE103" s="169"/>
      <c r="BF103" s="169"/>
      <c r="BG103" s="169"/>
      <c r="BH103" s="169"/>
      <c r="BI103" s="169"/>
      <c r="BJ103" s="169"/>
      <c r="BK103" s="169"/>
      <c r="BL103" s="169"/>
      <c r="BM103" s="169"/>
      <c r="BN103" s="169"/>
      <c r="BO103" s="169"/>
      <c r="BP103" s="169"/>
      <c r="BQ103" s="169"/>
      <c r="BR103" s="169"/>
      <c r="BS103" s="169"/>
      <c r="BT103" s="169"/>
      <c r="BU103" s="169"/>
      <c r="BV103" s="169"/>
      <c r="BW103" s="169"/>
      <c r="BX103" s="169"/>
      <c r="BY103" s="169"/>
      <c r="BZ103" s="169"/>
      <c r="CA103" s="169"/>
      <c r="CB103" s="169"/>
      <c r="CD103" s="19"/>
      <c r="CE103" s="19"/>
      <c r="CF103" s="19"/>
      <c r="CO103" s="63">
        <v>1</v>
      </c>
      <c r="CP103" s="63" t="s">
        <v>117</v>
      </c>
      <c r="CQ103" s="63" t="s">
        <v>117</v>
      </c>
      <c r="CR103" s="63" t="s">
        <v>386</v>
      </c>
      <c r="CS103" s="63">
        <v>198</v>
      </c>
    </row>
    <row r="104" spans="1:97" s="17" customFormat="1" ht="13.5">
      <c r="A104" s="167"/>
      <c r="B104" s="19"/>
      <c r="AD104" s="167"/>
      <c r="AE104" s="167"/>
      <c r="AF104" s="167"/>
      <c r="AG104" s="169"/>
      <c r="AH104" s="169"/>
      <c r="AI104" s="169"/>
      <c r="AJ104" s="169"/>
      <c r="AK104" s="169"/>
      <c r="AL104" s="169"/>
      <c r="AM104" s="169"/>
      <c r="AN104" s="169"/>
      <c r="AO104" s="169"/>
      <c r="AP104" s="169"/>
      <c r="AQ104" s="169"/>
      <c r="AR104" s="169"/>
      <c r="AS104" s="169"/>
      <c r="AT104" s="169"/>
      <c r="AU104" s="169"/>
      <c r="AV104" s="169"/>
      <c r="AW104" s="169"/>
      <c r="AX104" s="169"/>
      <c r="AY104" s="169"/>
      <c r="AZ104" s="169"/>
      <c r="BA104" s="169"/>
      <c r="BB104" s="169"/>
      <c r="BC104" s="169"/>
      <c r="BD104" s="169"/>
      <c r="BE104" s="169"/>
      <c r="BF104" s="169"/>
      <c r="BG104" s="169"/>
      <c r="BH104" s="169"/>
      <c r="BI104" s="169"/>
      <c r="BJ104" s="169"/>
      <c r="BK104" s="169"/>
      <c r="BL104" s="169"/>
      <c r="BM104" s="169"/>
      <c r="BN104" s="169"/>
      <c r="BO104" s="169"/>
      <c r="BP104" s="169"/>
      <c r="BQ104" s="169"/>
      <c r="BR104" s="169"/>
      <c r="BS104" s="169"/>
      <c r="BT104" s="169"/>
      <c r="BU104" s="169"/>
      <c r="BV104" s="169"/>
      <c r="BW104" s="169"/>
      <c r="BX104" s="169"/>
      <c r="BY104" s="169"/>
      <c r="BZ104" s="169"/>
      <c r="CA104" s="169"/>
      <c r="CB104" s="169"/>
      <c r="CD104" s="19"/>
      <c r="CE104" s="19"/>
      <c r="CF104" s="19"/>
      <c r="CO104" s="63">
        <v>1</v>
      </c>
      <c r="CP104" s="63" t="s">
        <v>117</v>
      </c>
      <c r="CQ104" s="63" t="s">
        <v>117</v>
      </c>
      <c r="CR104" s="63" t="s">
        <v>387</v>
      </c>
      <c r="CS104" s="63">
        <v>199</v>
      </c>
    </row>
    <row r="105" spans="1:97" s="17" customFormat="1" ht="13.5">
      <c r="A105" s="167"/>
      <c r="B105" s="19"/>
      <c r="AD105" s="167"/>
      <c r="AE105" s="167"/>
      <c r="AF105" s="167"/>
      <c r="AG105" s="169"/>
      <c r="AH105" s="169"/>
      <c r="AI105" s="169"/>
      <c r="AJ105" s="169"/>
      <c r="AK105" s="169"/>
      <c r="AL105" s="169"/>
      <c r="AM105" s="169"/>
      <c r="AN105" s="169"/>
      <c r="AO105" s="169"/>
      <c r="AP105" s="169"/>
      <c r="AQ105" s="169"/>
      <c r="AR105" s="169"/>
      <c r="AS105" s="169"/>
      <c r="AT105" s="169"/>
      <c r="AU105" s="169"/>
      <c r="AV105" s="169"/>
      <c r="AW105" s="169"/>
      <c r="AX105" s="169"/>
      <c r="AY105" s="169"/>
      <c r="AZ105" s="169"/>
      <c r="BA105" s="169"/>
      <c r="BB105" s="169"/>
      <c r="BC105" s="169"/>
      <c r="BD105" s="169"/>
      <c r="BE105" s="169"/>
      <c r="BF105" s="169"/>
      <c r="BG105" s="169"/>
      <c r="BH105" s="169"/>
      <c r="BI105" s="169"/>
      <c r="BJ105" s="169"/>
      <c r="BK105" s="169"/>
      <c r="BL105" s="169"/>
      <c r="BM105" s="169"/>
      <c r="BN105" s="169"/>
      <c r="BO105" s="169"/>
      <c r="BP105" s="169"/>
      <c r="BQ105" s="169"/>
      <c r="BR105" s="169"/>
      <c r="BS105" s="169"/>
      <c r="BT105" s="169"/>
      <c r="BU105" s="169"/>
      <c r="BV105" s="169"/>
      <c r="BW105" s="169"/>
      <c r="BX105" s="169"/>
      <c r="BY105" s="169"/>
      <c r="BZ105" s="169"/>
      <c r="CA105" s="169"/>
      <c r="CB105" s="169"/>
      <c r="CD105" s="19"/>
      <c r="CE105" s="19"/>
      <c r="CF105" s="19"/>
      <c r="CO105" s="63">
        <v>1</v>
      </c>
      <c r="CP105" s="63" t="s">
        <v>117</v>
      </c>
      <c r="CQ105" s="63" t="s">
        <v>117</v>
      </c>
      <c r="CR105" s="63" t="s">
        <v>388</v>
      </c>
      <c r="CS105" s="63">
        <v>200</v>
      </c>
    </row>
    <row r="106" spans="1:97" s="17" customFormat="1" ht="13.5">
      <c r="A106" s="167"/>
      <c r="B106" s="19"/>
      <c r="AD106" s="167"/>
      <c r="AE106" s="167"/>
      <c r="AF106" s="167"/>
      <c r="AG106" s="169"/>
      <c r="AH106" s="169"/>
      <c r="AI106" s="169"/>
      <c r="AJ106" s="169"/>
      <c r="AK106" s="169"/>
      <c r="AL106" s="169"/>
      <c r="AM106" s="169"/>
      <c r="AN106" s="169"/>
      <c r="AO106" s="169"/>
      <c r="AP106" s="169"/>
      <c r="AQ106" s="169"/>
      <c r="AR106" s="169"/>
      <c r="AS106" s="169"/>
      <c r="AT106" s="169"/>
      <c r="AU106" s="169"/>
      <c r="AV106" s="169"/>
      <c r="AW106" s="169"/>
      <c r="AX106" s="169"/>
      <c r="AY106" s="169"/>
      <c r="AZ106" s="169"/>
      <c r="BA106" s="169"/>
      <c r="BB106" s="169"/>
      <c r="BC106" s="169"/>
      <c r="BD106" s="169"/>
      <c r="BE106" s="169"/>
      <c r="BF106" s="169"/>
      <c r="BG106" s="169"/>
      <c r="BH106" s="169"/>
      <c r="BI106" s="169"/>
      <c r="BJ106" s="169"/>
      <c r="BK106" s="169"/>
      <c r="BL106" s="169"/>
      <c r="BM106" s="169"/>
      <c r="BN106" s="169"/>
      <c r="BO106" s="169"/>
      <c r="BP106" s="169"/>
      <c r="BQ106" s="169"/>
      <c r="BR106" s="169"/>
      <c r="BS106" s="169"/>
      <c r="BT106" s="169"/>
      <c r="BU106" s="169"/>
      <c r="BV106" s="169"/>
      <c r="BW106" s="169"/>
      <c r="BX106" s="169"/>
      <c r="BY106" s="169"/>
      <c r="BZ106" s="169"/>
      <c r="CA106" s="169"/>
      <c r="CB106" s="169"/>
      <c r="CD106" s="19"/>
      <c r="CE106" s="19"/>
      <c r="CF106" s="19"/>
      <c r="CO106" s="63">
        <v>1</v>
      </c>
      <c r="CP106" s="63" t="s">
        <v>117</v>
      </c>
      <c r="CQ106" s="63" t="s">
        <v>117</v>
      </c>
      <c r="CR106" s="63" t="s">
        <v>389</v>
      </c>
      <c r="CS106" s="63">
        <v>201</v>
      </c>
    </row>
    <row r="107" spans="1:97" s="17" customFormat="1" ht="13.5">
      <c r="A107" s="167"/>
      <c r="B107" s="19"/>
      <c r="AD107" s="167"/>
      <c r="AE107" s="167"/>
      <c r="AF107" s="167"/>
      <c r="AG107" s="169"/>
      <c r="AH107" s="169"/>
      <c r="AI107" s="169"/>
      <c r="AJ107" s="169"/>
      <c r="AK107" s="169"/>
      <c r="AL107" s="169"/>
      <c r="AM107" s="169"/>
      <c r="AN107" s="169"/>
      <c r="AO107" s="169"/>
      <c r="AP107" s="169"/>
      <c r="AQ107" s="169"/>
      <c r="AR107" s="169"/>
      <c r="AS107" s="169"/>
      <c r="AT107" s="169"/>
      <c r="AU107" s="169"/>
      <c r="AV107" s="169"/>
      <c r="AW107" s="169"/>
      <c r="AX107" s="169"/>
      <c r="AY107" s="169"/>
      <c r="AZ107" s="169"/>
      <c r="BA107" s="169"/>
      <c r="BB107" s="169"/>
      <c r="BC107" s="169"/>
      <c r="BD107" s="169"/>
      <c r="BE107" s="169"/>
      <c r="BF107" s="169"/>
      <c r="BG107" s="169"/>
      <c r="BH107" s="169"/>
      <c r="BI107" s="169"/>
      <c r="BJ107" s="169"/>
      <c r="BK107" s="169"/>
      <c r="BL107" s="169"/>
      <c r="BM107" s="169"/>
      <c r="BN107" s="169"/>
      <c r="BO107" s="169"/>
      <c r="BP107" s="169"/>
      <c r="BQ107" s="169"/>
      <c r="BR107" s="169"/>
      <c r="BS107" s="169"/>
      <c r="BT107" s="169"/>
      <c r="BU107" s="169"/>
      <c r="BV107" s="169"/>
      <c r="BW107" s="169"/>
      <c r="BX107" s="169"/>
      <c r="BY107" s="169"/>
      <c r="BZ107" s="169"/>
      <c r="CA107" s="169"/>
      <c r="CB107" s="169"/>
      <c r="CD107" s="19"/>
      <c r="CE107" s="19"/>
      <c r="CF107" s="19"/>
      <c r="CO107" s="63">
        <v>1</v>
      </c>
      <c r="CP107" s="63" t="s">
        <v>117</v>
      </c>
      <c r="CQ107" s="63" t="s">
        <v>117</v>
      </c>
      <c r="CR107" s="63" t="s">
        <v>390</v>
      </c>
      <c r="CS107" s="63">
        <v>202</v>
      </c>
    </row>
    <row r="108" spans="1:97" s="17" customFormat="1" ht="13.5">
      <c r="A108" s="167"/>
      <c r="B108" s="19"/>
      <c r="AD108" s="167"/>
      <c r="AE108" s="167"/>
      <c r="AF108" s="167"/>
      <c r="AG108" s="169"/>
      <c r="AH108" s="169"/>
      <c r="AI108" s="169"/>
      <c r="AJ108" s="169"/>
      <c r="AK108" s="169"/>
      <c r="AL108" s="169"/>
      <c r="AM108" s="169"/>
      <c r="AN108" s="169"/>
      <c r="AO108" s="169"/>
      <c r="AP108" s="169"/>
      <c r="AQ108" s="169"/>
      <c r="AR108" s="169"/>
      <c r="AS108" s="169"/>
      <c r="AT108" s="169"/>
      <c r="AU108" s="169"/>
      <c r="AV108" s="169"/>
      <c r="AW108" s="169"/>
      <c r="AX108" s="169"/>
      <c r="AY108" s="169"/>
      <c r="AZ108" s="169"/>
      <c r="BA108" s="169"/>
      <c r="BB108" s="169"/>
      <c r="BC108" s="169"/>
      <c r="BD108" s="169"/>
      <c r="BE108" s="169"/>
      <c r="BF108" s="169"/>
      <c r="BG108" s="169"/>
      <c r="BH108" s="169"/>
      <c r="BI108" s="169"/>
      <c r="BJ108" s="169"/>
      <c r="BK108" s="169"/>
      <c r="BL108" s="169"/>
      <c r="BM108" s="169"/>
      <c r="BN108" s="169"/>
      <c r="BO108" s="169"/>
      <c r="BP108" s="169"/>
      <c r="BQ108" s="169"/>
      <c r="BR108" s="169"/>
      <c r="BS108" s="169"/>
      <c r="BT108" s="169"/>
      <c r="BU108" s="169"/>
      <c r="BV108" s="169"/>
      <c r="BW108" s="169"/>
      <c r="BX108" s="169"/>
      <c r="BY108" s="169"/>
      <c r="BZ108" s="169"/>
      <c r="CA108" s="169"/>
      <c r="CB108" s="169"/>
      <c r="CD108" s="19"/>
      <c r="CE108" s="19"/>
      <c r="CF108" s="19"/>
      <c r="CO108" s="63">
        <v>1</v>
      </c>
      <c r="CP108" s="63" t="s">
        <v>117</v>
      </c>
      <c r="CQ108" s="63" t="s">
        <v>117</v>
      </c>
      <c r="CR108" s="63" t="s">
        <v>391</v>
      </c>
      <c r="CS108" s="63">
        <v>203</v>
      </c>
    </row>
    <row r="109" spans="1:97" s="17" customFormat="1" ht="13.5">
      <c r="A109" s="167"/>
      <c r="B109" s="19"/>
      <c r="AD109" s="167"/>
      <c r="AE109" s="167"/>
      <c r="AF109" s="167"/>
      <c r="AG109" s="169"/>
      <c r="AH109" s="169"/>
      <c r="AI109" s="169"/>
      <c r="AJ109" s="169"/>
      <c r="AK109" s="169"/>
      <c r="AL109" s="169"/>
      <c r="AM109" s="169"/>
      <c r="AN109" s="169"/>
      <c r="AO109" s="169"/>
      <c r="AP109" s="169"/>
      <c r="AQ109" s="169"/>
      <c r="AR109" s="169"/>
      <c r="AS109" s="169"/>
      <c r="AT109" s="169"/>
      <c r="AU109" s="169"/>
      <c r="AV109" s="169"/>
      <c r="AW109" s="169"/>
      <c r="AX109" s="169"/>
      <c r="AY109" s="169"/>
      <c r="AZ109" s="169"/>
      <c r="BA109" s="169"/>
      <c r="BB109" s="169"/>
      <c r="BC109" s="169"/>
      <c r="BD109" s="169"/>
      <c r="BE109" s="169"/>
      <c r="BF109" s="169"/>
      <c r="BG109" s="169"/>
      <c r="BH109" s="169"/>
      <c r="BI109" s="169"/>
      <c r="BJ109" s="169"/>
      <c r="BK109" s="169"/>
      <c r="BL109" s="169"/>
      <c r="BM109" s="169"/>
      <c r="BN109" s="169"/>
      <c r="BO109" s="169"/>
      <c r="BP109" s="169"/>
      <c r="BQ109" s="169"/>
      <c r="BR109" s="169"/>
      <c r="BS109" s="169"/>
      <c r="BT109" s="169"/>
      <c r="BU109" s="169"/>
      <c r="BV109" s="169"/>
      <c r="BW109" s="169"/>
      <c r="BX109" s="169"/>
      <c r="BY109" s="169"/>
      <c r="BZ109" s="169"/>
      <c r="CA109" s="169"/>
      <c r="CB109" s="169"/>
      <c r="CD109" s="19"/>
      <c r="CE109" s="19"/>
      <c r="CF109" s="19"/>
      <c r="CO109" s="63">
        <v>1</v>
      </c>
      <c r="CP109" s="63" t="s">
        <v>117</v>
      </c>
      <c r="CQ109" s="63" t="s">
        <v>117</v>
      </c>
      <c r="CR109" s="63" t="s">
        <v>392</v>
      </c>
      <c r="CS109" s="63">
        <v>204</v>
      </c>
    </row>
    <row r="110" spans="1:97" s="17" customFormat="1" ht="13.5">
      <c r="A110" s="167"/>
      <c r="B110" s="19"/>
      <c r="AD110" s="167"/>
      <c r="AE110" s="167"/>
      <c r="AF110" s="167"/>
      <c r="AG110" s="169"/>
      <c r="AH110" s="169"/>
      <c r="AI110" s="169"/>
      <c r="AJ110" s="169"/>
      <c r="AK110" s="169"/>
      <c r="AL110" s="169"/>
      <c r="AM110" s="169"/>
      <c r="AN110" s="169"/>
      <c r="AO110" s="169"/>
      <c r="AP110" s="169"/>
      <c r="AQ110" s="169"/>
      <c r="AR110" s="169"/>
      <c r="AS110" s="169"/>
      <c r="AT110" s="169"/>
      <c r="AU110" s="169"/>
      <c r="AV110" s="169"/>
      <c r="AW110" s="169"/>
      <c r="AX110" s="169"/>
      <c r="AY110" s="169"/>
      <c r="AZ110" s="169"/>
      <c r="BA110" s="169"/>
      <c r="BB110" s="169"/>
      <c r="BC110" s="169"/>
      <c r="BD110" s="169"/>
      <c r="BE110" s="169"/>
      <c r="BF110" s="169"/>
      <c r="BG110" s="169"/>
      <c r="BH110" s="169"/>
      <c r="BI110" s="169"/>
      <c r="BJ110" s="169"/>
      <c r="BK110" s="169"/>
      <c r="BL110" s="169"/>
      <c r="BM110" s="169"/>
      <c r="BN110" s="169"/>
      <c r="BO110" s="169"/>
      <c r="BP110" s="169"/>
      <c r="BQ110" s="169"/>
      <c r="BR110" s="169"/>
      <c r="BS110" s="169"/>
      <c r="BT110" s="169"/>
      <c r="BU110" s="169"/>
      <c r="BV110" s="169"/>
      <c r="BW110" s="169"/>
      <c r="BX110" s="169"/>
      <c r="BY110" s="169"/>
      <c r="BZ110" s="169"/>
      <c r="CA110" s="169"/>
      <c r="CB110" s="169"/>
      <c r="CD110" s="19"/>
      <c r="CE110" s="19"/>
      <c r="CF110" s="19"/>
      <c r="CO110" s="63">
        <v>1</v>
      </c>
      <c r="CP110" s="63" t="s">
        <v>117</v>
      </c>
      <c r="CQ110" s="63" t="s">
        <v>117</v>
      </c>
      <c r="CR110" s="63" t="s">
        <v>393</v>
      </c>
      <c r="CS110" s="63">
        <v>205</v>
      </c>
    </row>
    <row r="111" spans="1:97" s="17" customFormat="1" ht="13.5">
      <c r="A111" s="167"/>
      <c r="B111" s="19"/>
      <c r="AD111" s="167"/>
      <c r="AE111" s="167"/>
      <c r="AF111" s="167"/>
      <c r="AG111" s="169"/>
      <c r="AH111" s="169"/>
      <c r="AI111" s="169"/>
      <c r="AJ111" s="169"/>
      <c r="AK111" s="169"/>
      <c r="AL111" s="169"/>
      <c r="AM111" s="169"/>
      <c r="AN111" s="169"/>
      <c r="AO111" s="169"/>
      <c r="AP111" s="169"/>
      <c r="AQ111" s="169"/>
      <c r="AR111" s="169"/>
      <c r="AS111" s="169"/>
      <c r="AT111" s="169"/>
      <c r="AU111" s="169"/>
      <c r="AV111" s="169"/>
      <c r="AW111" s="169"/>
      <c r="AX111" s="169"/>
      <c r="AY111" s="169"/>
      <c r="AZ111" s="169"/>
      <c r="BA111" s="169"/>
      <c r="BB111" s="169"/>
      <c r="BC111" s="169"/>
      <c r="BD111" s="169"/>
      <c r="BE111" s="169"/>
      <c r="BF111" s="169"/>
      <c r="BG111" s="169"/>
      <c r="BH111" s="169"/>
      <c r="BI111" s="169"/>
      <c r="BJ111" s="169"/>
      <c r="BK111" s="169"/>
      <c r="BL111" s="169"/>
      <c r="BM111" s="169"/>
      <c r="BN111" s="169"/>
      <c r="BO111" s="169"/>
      <c r="BP111" s="169"/>
      <c r="BQ111" s="169"/>
      <c r="BR111" s="169"/>
      <c r="BS111" s="169"/>
      <c r="BT111" s="169"/>
      <c r="BU111" s="169"/>
      <c r="BV111" s="169"/>
      <c r="BW111" s="169"/>
      <c r="BX111" s="169"/>
      <c r="BY111" s="169"/>
      <c r="BZ111" s="169"/>
      <c r="CA111" s="169"/>
      <c r="CB111" s="169"/>
      <c r="CD111" s="19"/>
      <c r="CE111" s="19"/>
      <c r="CF111" s="19"/>
      <c r="CO111" s="63">
        <v>1</v>
      </c>
      <c r="CP111" s="63" t="s">
        <v>117</v>
      </c>
      <c r="CQ111" s="63" t="s">
        <v>117</v>
      </c>
      <c r="CR111" s="63" t="s">
        <v>394</v>
      </c>
      <c r="CS111" s="63">
        <v>206</v>
      </c>
    </row>
    <row r="112" spans="1:97" s="17" customFormat="1" ht="13.5">
      <c r="A112" s="167"/>
      <c r="B112" s="19"/>
      <c r="AD112" s="167"/>
      <c r="AE112" s="167"/>
      <c r="AF112" s="167"/>
      <c r="AG112" s="169"/>
      <c r="AH112" s="169"/>
      <c r="AI112" s="169"/>
      <c r="AJ112" s="169"/>
      <c r="AK112" s="169"/>
      <c r="AL112" s="169"/>
      <c r="AM112" s="169"/>
      <c r="AN112" s="169"/>
      <c r="AO112" s="169"/>
      <c r="AP112" s="169"/>
      <c r="AQ112" s="169"/>
      <c r="AR112" s="169"/>
      <c r="AS112" s="169"/>
      <c r="AT112" s="169"/>
      <c r="AU112" s="169"/>
      <c r="AV112" s="169"/>
      <c r="AW112" s="169"/>
      <c r="AX112" s="169"/>
      <c r="AY112" s="169"/>
      <c r="AZ112" s="169"/>
      <c r="BA112" s="169"/>
      <c r="BB112" s="169"/>
      <c r="BC112" s="169"/>
      <c r="BD112" s="169"/>
      <c r="BE112" s="169"/>
      <c r="BF112" s="169"/>
      <c r="BG112" s="169"/>
      <c r="BH112" s="169"/>
      <c r="BI112" s="169"/>
      <c r="BJ112" s="169"/>
      <c r="BK112" s="169"/>
      <c r="BL112" s="169"/>
      <c r="BM112" s="169"/>
      <c r="BN112" s="169"/>
      <c r="BO112" s="169"/>
      <c r="BP112" s="169"/>
      <c r="BQ112" s="169"/>
      <c r="BR112" s="169"/>
      <c r="BS112" s="169"/>
      <c r="BT112" s="169"/>
      <c r="BU112" s="169"/>
      <c r="BV112" s="169"/>
      <c r="BW112" s="169"/>
      <c r="BX112" s="169"/>
      <c r="BY112" s="169"/>
      <c r="BZ112" s="169"/>
      <c r="CA112" s="169"/>
      <c r="CB112" s="169"/>
      <c r="CD112" s="19"/>
      <c r="CE112" s="19"/>
      <c r="CF112" s="19"/>
      <c r="CO112" s="63">
        <v>1</v>
      </c>
      <c r="CP112" s="63" t="s">
        <v>117</v>
      </c>
      <c r="CQ112" s="63" t="s">
        <v>117</v>
      </c>
      <c r="CR112" s="63" t="s">
        <v>395</v>
      </c>
      <c r="CS112" s="63">
        <v>207</v>
      </c>
    </row>
    <row r="113" spans="1:97" s="17" customFormat="1" ht="13.5">
      <c r="A113" s="167"/>
      <c r="B113" s="19"/>
      <c r="AD113" s="167"/>
      <c r="AE113" s="167"/>
      <c r="AF113" s="167"/>
      <c r="AG113" s="169"/>
      <c r="AH113" s="169"/>
      <c r="AI113" s="169"/>
      <c r="AJ113" s="169"/>
      <c r="AK113" s="169"/>
      <c r="AL113" s="169"/>
      <c r="AM113" s="169"/>
      <c r="AN113" s="169"/>
      <c r="AO113" s="169"/>
      <c r="AP113" s="169"/>
      <c r="AQ113" s="169"/>
      <c r="AR113" s="169"/>
      <c r="AS113" s="169"/>
      <c r="AT113" s="169"/>
      <c r="AU113" s="169"/>
      <c r="AV113" s="169"/>
      <c r="AW113" s="169"/>
      <c r="AX113" s="169"/>
      <c r="AY113" s="169"/>
      <c r="AZ113" s="169"/>
      <c r="BA113" s="169"/>
      <c r="BB113" s="169"/>
      <c r="BC113" s="169"/>
      <c r="BD113" s="169"/>
      <c r="BE113" s="169"/>
      <c r="BF113" s="169"/>
      <c r="BG113" s="169"/>
      <c r="BH113" s="169"/>
      <c r="BI113" s="169"/>
      <c r="BJ113" s="169"/>
      <c r="BK113" s="169"/>
      <c r="BL113" s="169"/>
      <c r="BM113" s="169"/>
      <c r="BN113" s="169"/>
      <c r="BO113" s="169"/>
      <c r="BP113" s="169"/>
      <c r="BQ113" s="169"/>
      <c r="BR113" s="169"/>
      <c r="BS113" s="169"/>
      <c r="BT113" s="169"/>
      <c r="BU113" s="169"/>
      <c r="BV113" s="169"/>
      <c r="BW113" s="169"/>
      <c r="BX113" s="169"/>
      <c r="BY113" s="169"/>
      <c r="BZ113" s="169"/>
      <c r="CA113" s="169"/>
      <c r="CB113" s="169"/>
      <c r="CD113" s="19"/>
      <c r="CE113" s="19"/>
      <c r="CF113" s="19"/>
      <c r="CO113" s="63">
        <v>1</v>
      </c>
      <c r="CP113" s="63" t="s">
        <v>117</v>
      </c>
      <c r="CQ113" s="63" t="s">
        <v>117</v>
      </c>
      <c r="CR113" s="63" t="s">
        <v>396</v>
      </c>
      <c r="CS113" s="63">
        <v>208</v>
      </c>
    </row>
    <row r="114" spans="1:97" s="17" customFormat="1" ht="13.5">
      <c r="A114" s="167"/>
      <c r="B114" s="19"/>
      <c r="AD114" s="167"/>
      <c r="AE114" s="167"/>
      <c r="AF114" s="167"/>
      <c r="AG114" s="169"/>
      <c r="AH114" s="169"/>
      <c r="AI114" s="169"/>
      <c r="AJ114" s="169"/>
      <c r="AK114" s="169"/>
      <c r="AL114" s="169"/>
      <c r="AM114" s="169"/>
      <c r="AN114" s="169"/>
      <c r="AO114" s="169"/>
      <c r="AP114" s="169"/>
      <c r="AQ114" s="169"/>
      <c r="AR114" s="169"/>
      <c r="AS114" s="169"/>
      <c r="AT114" s="169"/>
      <c r="AU114" s="169"/>
      <c r="AV114" s="169"/>
      <c r="AW114" s="169"/>
      <c r="AX114" s="169"/>
      <c r="AY114" s="169"/>
      <c r="AZ114" s="169"/>
      <c r="BA114" s="169"/>
      <c r="BB114" s="169"/>
      <c r="BC114" s="169"/>
      <c r="BD114" s="169"/>
      <c r="BE114" s="169"/>
      <c r="BF114" s="169"/>
      <c r="BG114" s="169"/>
      <c r="BH114" s="169"/>
      <c r="BI114" s="169"/>
      <c r="BJ114" s="169"/>
      <c r="BK114" s="169"/>
      <c r="BL114" s="169"/>
      <c r="BM114" s="169"/>
      <c r="BN114" s="169"/>
      <c r="BO114" s="169"/>
      <c r="BP114" s="169"/>
      <c r="BQ114" s="169"/>
      <c r="BR114" s="169"/>
      <c r="BS114" s="169"/>
      <c r="BT114" s="169"/>
      <c r="BU114" s="169"/>
      <c r="BV114" s="169"/>
      <c r="BW114" s="169"/>
      <c r="BX114" s="169"/>
      <c r="BY114" s="169"/>
      <c r="BZ114" s="169"/>
      <c r="CA114" s="169"/>
      <c r="CB114" s="169"/>
      <c r="CD114" s="19"/>
      <c r="CE114" s="19"/>
      <c r="CF114" s="19"/>
      <c r="CO114" s="63">
        <v>1</v>
      </c>
      <c r="CP114" s="63" t="s">
        <v>117</v>
      </c>
      <c r="CQ114" s="63" t="s">
        <v>117</v>
      </c>
      <c r="CR114" s="63" t="s">
        <v>397</v>
      </c>
      <c r="CS114" s="63">
        <v>209</v>
      </c>
    </row>
    <row r="115" spans="1:97" s="17" customFormat="1" ht="13.5">
      <c r="A115" s="167"/>
      <c r="B115" s="19"/>
      <c r="AD115" s="167"/>
      <c r="AE115" s="167"/>
      <c r="AF115" s="167"/>
      <c r="AG115" s="169"/>
      <c r="AH115" s="169"/>
      <c r="AI115" s="169"/>
      <c r="AJ115" s="169"/>
      <c r="AK115" s="169"/>
      <c r="AL115" s="169"/>
      <c r="AM115" s="169"/>
      <c r="AN115" s="169"/>
      <c r="AO115" s="169"/>
      <c r="AP115" s="169"/>
      <c r="AQ115" s="169"/>
      <c r="AR115" s="169"/>
      <c r="AS115" s="169"/>
      <c r="AT115" s="169"/>
      <c r="AU115" s="169"/>
      <c r="AV115" s="169"/>
      <c r="AW115" s="169"/>
      <c r="AX115" s="169"/>
      <c r="AY115" s="169"/>
      <c r="AZ115" s="169"/>
      <c r="BA115" s="169"/>
      <c r="BB115" s="169"/>
      <c r="BC115" s="169"/>
      <c r="BD115" s="169"/>
      <c r="BE115" s="169"/>
      <c r="BF115" s="169"/>
      <c r="BG115" s="169"/>
      <c r="BH115" s="169"/>
      <c r="BI115" s="169"/>
      <c r="BJ115" s="169"/>
      <c r="BK115" s="169"/>
      <c r="BL115" s="169"/>
      <c r="BM115" s="169"/>
      <c r="BN115" s="169"/>
      <c r="BO115" s="169"/>
      <c r="BP115" s="169"/>
      <c r="BQ115" s="169"/>
      <c r="BR115" s="169"/>
      <c r="BS115" s="169"/>
      <c r="BT115" s="169"/>
      <c r="BU115" s="169"/>
      <c r="BV115" s="169"/>
      <c r="BW115" s="169"/>
      <c r="BX115" s="169"/>
      <c r="BY115" s="169"/>
      <c r="BZ115" s="169"/>
      <c r="CA115" s="169"/>
      <c r="CB115" s="169"/>
      <c r="CD115" s="19"/>
      <c r="CE115" s="19"/>
      <c r="CF115" s="19"/>
      <c r="CO115" s="63">
        <v>1</v>
      </c>
      <c r="CP115" s="63" t="s">
        <v>117</v>
      </c>
      <c r="CQ115" s="63" t="s">
        <v>117</v>
      </c>
      <c r="CR115" s="63" t="s">
        <v>398</v>
      </c>
      <c r="CS115" s="63">
        <v>210</v>
      </c>
    </row>
    <row r="116" spans="1:97" s="17" customFormat="1" ht="13.5">
      <c r="A116" s="167"/>
      <c r="B116" s="19"/>
      <c r="AD116" s="167"/>
      <c r="AE116" s="167"/>
      <c r="AF116" s="167"/>
      <c r="AG116" s="169"/>
      <c r="AH116" s="169"/>
      <c r="AI116" s="169"/>
      <c r="AJ116" s="169"/>
      <c r="AK116" s="169"/>
      <c r="AL116" s="169"/>
      <c r="AM116" s="169"/>
      <c r="AN116" s="169"/>
      <c r="AO116" s="169"/>
      <c r="AP116" s="169"/>
      <c r="AQ116" s="169"/>
      <c r="AR116" s="169"/>
      <c r="AS116" s="169"/>
      <c r="AT116" s="169"/>
      <c r="AU116" s="169"/>
      <c r="AV116" s="169"/>
      <c r="AW116" s="169"/>
      <c r="AX116" s="169"/>
      <c r="AY116" s="169"/>
      <c r="AZ116" s="169"/>
      <c r="BA116" s="169"/>
      <c r="BB116" s="169"/>
      <c r="BC116" s="169"/>
      <c r="BD116" s="169"/>
      <c r="BE116" s="169"/>
      <c r="BF116" s="169"/>
      <c r="BG116" s="169"/>
      <c r="BH116" s="169"/>
      <c r="BI116" s="169"/>
      <c r="BJ116" s="169"/>
      <c r="BK116" s="169"/>
      <c r="BL116" s="169"/>
      <c r="BM116" s="169"/>
      <c r="BN116" s="169"/>
      <c r="BO116" s="169"/>
      <c r="BP116" s="169"/>
      <c r="BQ116" s="169"/>
      <c r="BR116" s="169"/>
      <c r="BS116" s="169"/>
      <c r="BT116" s="169"/>
      <c r="BU116" s="169"/>
      <c r="BV116" s="169"/>
      <c r="BW116" s="169"/>
      <c r="BX116" s="169"/>
      <c r="BY116" s="169"/>
      <c r="BZ116" s="169"/>
      <c r="CA116" s="169"/>
      <c r="CB116" s="169"/>
      <c r="CD116" s="19"/>
      <c r="CE116" s="19"/>
      <c r="CF116" s="19"/>
      <c r="CO116" s="63">
        <v>1</v>
      </c>
      <c r="CP116" s="63" t="s">
        <v>117</v>
      </c>
      <c r="CQ116" s="63" t="s">
        <v>117</v>
      </c>
      <c r="CR116" s="63" t="s">
        <v>1094</v>
      </c>
      <c r="CS116" s="63">
        <v>211</v>
      </c>
    </row>
    <row r="117" spans="1:97" s="17" customFormat="1" ht="13.5">
      <c r="A117" s="167"/>
      <c r="B117" s="19"/>
      <c r="AD117" s="167"/>
      <c r="AE117" s="167"/>
      <c r="AF117" s="167"/>
      <c r="AG117" s="169"/>
      <c r="AH117" s="169"/>
      <c r="AI117" s="169"/>
      <c r="AJ117" s="169"/>
      <c r="AK117" s="169"/>
      <c r="AL117" s="169"/>
      <c r="AM117" s="169"/>
      <c r="AN117" s="169"/>
      <c r="AO117" s="169"/>
      <c r="AP117" s="169"/>
      <c r="AQ117" s="169"/>
      <c r="AR117" s="169"/>
      <c r="AS117" s="169"/>
      <c r="AT117" s="169"/>
      <c r="AU117" s="169"/>
      <c r="AV117" s="169"/>
      <c r="AW117" s="169"/>
      <c r="AX117" s="169"/>
      <c r="AY117" s="169"/>
      <c r="AZ117" s="169"/>
      <c r="BA117" s="169"/>
      <c r="BB117" s="169"/>
      <c r="BC117" s="169"/>
      <c r="BD117" s="169"/>
      <c r="BE117" s="169"/>
      <c r="BF117" s="169"/>
      <c r="BG117" s="169"/>
      <c r="BH117" s="169"/>
      <c r="BI117" s="169"/>
      <c r="BJ117" s="169"/>
      <c r="BK117" s="169"/>
      <c r="BL117" s="169"/>
      <c r="BM117" s="169"/>
      <c r="BN117" s="169"/>
      <c r="BO117" s="169"/>
      <c r="BP117" s="169"/>
      <c r="BQ117" s="169"/>
      <c r="BR117" s="169"/>
      <c r="BS117" s="169"/>
      <c r="BT117" s="169"/>
      <c r="BU117" s="169"/>
      <c r="BV117" s="169"/>
      <c r="BW117" s="169"/>
      <c r="BX117" s="169"/>
      <c r="BY117" s="169"/>
      <c r="BZ117" s="169"/>
      <c r="CA117" s="169"/>
      <c r="CB117" s="169"/>
      <c r="CD117" s="19"/>
      <c r="CE117" s="19"/>
      <c r="CF117" s="19"/>
      <c r="CO117" s="63">
        <v>1</v>
      </c>
      <c r="CP117" s="63" t="s">
        <v>117</v>
      </c>
      <c r="CQ117" s="63" t="s">
        <v>117</v>
      </c>
      <c r="CR117" s="63" t="s">
        <v>1095</v>
      </c>
      <c r="CS117" s="63">
        <v>212</v>
      </c>
    </row>
    <row r="118" spans="1:97" s="17" customFormat="1" ht="13.5">
      <c r="A118" s="167"/>
      <c r="B118" s="19"/>
      <c r="AD118" s="167"/>
      <c r="AE118" s="167"/>
      <c r="AF118" s="167"/>
      <c r="AG118" s="169"/>
      <c r="AH118" s="169"/>
      <c r="AI118" s="169"/>
      <c r="AJ118" s="169"/>
      <c r="AK118" s="169"/>
      <c r="AL118" s="169"/>
      <c r="AM118" s="169"/>
      <c r="AN118" s="169"/>
      <c r="AO118" s="169"/>
      <c r="AP118" s="169"/>
      <c r="AQ118" s="169"/>
      <c r="AR118" s="169"/>
      <c r="AS118" s="169"/>
      <c r="AT118" s="169"/>
      <c r="AU118" s="169"/>
      <c r="AV118" s="169"/>
      <c r="AW118" s="169"/>
      <c r="AX118" s="169"/>
      <c r="AY118" s="169"/>
      <c r="AZ118" s="169"/>
      <c r="BA118" s="169"/>
      <c r="BB118" s="169"/>
      <c r="BC118" s="169"/>
      <c r="BD118" s="169"/>
      <c r="BE118" s="169"/>
      <c r="BF118" s="169"/>
      <c r="BG118" s="169"/>
      <c r="BH118" s="169"/>
      <c r="BI118" s="169"/>
      <c r="BJ118" s="169"/>
      <c r="BK118" s="169"/>
      <c r="BL118" s="169"/>
      <c r="BM118" s="169"/>
      <c r="BN118" s="169"/>
      <c r="BO118" s="169"/>
      <c r="BP118" s="169"/>
      <c r="BQ118" s="169"/>
      <c r="BR118" s="169"/>
      <c r="BS118" s="169"/>
      <c r="BT118" s="169"/>
      <c r="BU118" s="169"/>
      <c r="BV118" s="169"/>
      <c r="BW118" s="169"/>
      <c r="BX118" s="169"/>
      <c r="BY118" s="169"/>
      <c r="BZ118" s="169"/>
      <c r="CA118" s="169"/>
      <c r="CB118" s="169"/>
      <c r="CD118" s="19"/>
      <c r="CE118" s="19"/>
      <c r="CF118" s="19"/>
      <c r="CO118" s="63">
        <v>1</v>
      </c>
      <c r="CP118" s="63" t="s">
        <v>117</v>
      </c>
      <c r="CQ118" s="63" t="s">
        <v>117</v>
      </c>
      <c r="CR118" s="63" t="s">
        <v>1096</v>
      </c>
      <c r="CS118" s="63">
        <v>213</v>
      </c>
    </row>
    <row r="119" spans="1:97" s="17" customFormat="1" ht="13.5">
      <c r="A119" s="167"/>
      <c r="B119" s="19"/>
      <c r="AD119" s="167"/>
      <c r="AE119" s="167"/>
      <c r="AF119" s="167"/>
      <c r="AG119" s="169"/>
      <c r="AH119" s="169"/>
      <c r="AI119" s="169"/>
      <c r="AJ119" s="169"/>
      <c r="AK119" s="169"/>
      <c r="AL119" s="169"/>
      <c r="AM119" s="169"/>
      <c r="AN119" s="169"/>
      <c r="AO119" s="169"/>
      <c r="AP119" s="169"/>
      <c r="AQ119" s="169"/>
      <c r="AR119" s="169"/>
      <c r="AS119" s="169"/>
      <c r="AT119" s="169"/>
      <c r="AU119" s="169"/>
      <c r="AV119" s="169"/>
      <c r="AW119" s="169"/>
      <c r="AX119" s="169"/>
      <c r="AY119" s="169"/>
      <c r="AZ119" s="169"/>
      <c r="BA119" s="169"/>
      <c r="BB119" s="169"/>
      <c r="BC119" s="169"/>
      <c r="BD119" s="169"/>
      <c r="BE119" s="169"/>
      <c r="BF119" s="169"/>
      <c r="BG119" s="169"/>
      <c r="BH119" s="169"/>
      <c r="BI119" s="169"/>
      <c r="BJ119" s="169"/>
      <c r="BK119" s="169"/>
      <c r="BL119" s="169"/>
      <c r="BM119" s="169"/>
      <c r="BN119" s="169"/>
      <c r="BO119" s="169"/>
      <c r="BP119" s="169"/>
      <c r="BQ119" s="169"/>
      <c r="BR119" s="169"/>
      <c r="BS119" s="169"/>
      <c r="BT119" s="169"/>
      <c r="BU119" s="169"/>
      <c r="BV119" s="169"/>
      <c r="BW119" s="169"/>
      <c r="BX119" s="169"/>
      <c r="BY119" s="169"/>
      <c r="BZ119" s="169"/>
      <c r="CA119" s="169"/>
      <c r="CB119" s="169"/>
      <c r="CD119" s="19"/>
      <c r="CE119" s="19"/>
      <c r="CF119" s="19"/>
      <c r="CO119" s="63">
        <v>1</v>
      </c>
      <c r="CP119" s="63" t="s">
        <v>117</v>
      </c>
      <c r="CQ119" s="63" t="s">
        <v>117</v>
      </c>
      <c r="CR119" s="63" t="s">
        <v>1097</v>
      </c>
      <c r="CS119" s="63">
        <v>214</v>
      </c>
    </row>
    <row r="120" spans="1:97" s="17" customFormat="1" ht="13.5">
      <c r="A120" s="167"/>
      <c r="B120" s="19"/>
      <c r="AD120" s="167"/>
      <c r="AE120" s="167"/>
      <c r="AF120" s="167"/>
      <c r="AG120" s="169"/>
      <c r="AH120" s="169"/>
      <c r="AI120" s="169"/>
      <c r="AJ120" s="169"/>
      <c r="AK120" s="169"/>
      <c r="AL120" s="169"/>
      <c r="AM120" s="169"/>
      <c r="AN120" s="169"/>
      <c r="AO120" s="169"/>
      <c r="AP120" s="169"/>
      <c r="AQ120" s="169"/>
      <c r="AR120" s="169"/>
      <c r="AS120" s="169"/>
      <c r="AT120" s="169"/>
      <c r="AU120" s="169"/>
      <c r="AV120" s="169"/>
      <c r="AW120" s="169"/>
      <c r="AX120" s="169"/>
      <c r="AY120" s="169"/>
      <c r="AZ120" s="169"/>
      <c r="BA120" s="169"/>
      <c r="BB120" s="169"/>
      <c r="BC120" s="169"/>
      <c r="BD120" s="169"/>
      <c r="BE120" s="169"/>
      <c r="BF120" s="169"/>
      <c r="BG120" s="169"/>
      <c r="BH120" s="169"/>
      <c r="BI120" s="169"/>
      <c r="BJ120" s="169"/>
      <c r="BK120" s="169"/>
      <c r="BL120" s="169"/>
      <c r="BM120" s="169"/>
      <c r="BN120" s="169"/>
      <c r="BO120" s="169"/>
      <c r="BP120" s="169"/>
      <c r="BQ120" s="169"/>
      <c r="BR120" s="169"/>
      <c r="BS120" s="169"/>
      <c r="BT120" s="169"/>
      <c r="BU120" s="169"/>
      <c r="BV120" s="169"/>
      <c r="BW120" s="169"/>
      <c r="BX120" s="169"/>
      <c r="BY120" s="169"/>
      <c r="BZ120" s="169"/>
      <c r="CA120" s="169"/>
      <c r="CB120" s="169"/>
      <c r="CD120" s="19"/>
      <c r="CE120" s="19"/>
      <c r="CF120" s="19"/>
      <c r="CO120" s="63">
        <v>1</v>
      </c>
      <c r="CP120" s="63" t="s">
        <v>117</v>
      </c>
      <c r="CQ120" s="63" t="s">
        <v>117</v>
      </c>
      <c r="CR120" s="63" t="s">
        <v>1098</v>
      </c>
      <c r="CS120" s="63">
        <v>215</v>
      </c>
    </row>
    <row r="121" spans="1:97" s="17" customFormat="1" ht="13.5">
      <c r="A121" s="167"/>
      <c r="B121" s="19"/>
      <c r="AD121" s="167"/>
      <c r="AE121" s="167"/>
      <c r="AF121" s="167"/>
      <c r="AG121" s="169"/>
      <c r="AH121" s="169"/>
      <c r="AI121" s="169"/>
      <c r="AJ121" s="169"/>
      <c r="AK121" s="169"/>
      <c r="AL121" s="169"/>
      <c r="AM121" s="169"/>
      <c r="AN121" s="169"/>
      <c r="AO121" s="169"/>
      <c r="AP121" s="169"/>
      <c r="AQ121" s="169"/>
      <c r="AR121" s="169"/>
      <c r="AS121" s="169"/>
      <c r="AT121" s="169"/>
      <c r="AU121" s="169"/>
      <c r="AV121" s="169"/>
      <c r="AW121" s="169"/>
      <c r="AX121" s="169"/>
      <c r="AY121" s="169"/>
      <c r="AZ121" s="169"/>
      <c r="BA121" s="169"/>
      <c r="BB121" s="169"/>
      <c r="BC121" s="169"/>
      <c r="BD121" s="169"/>
      <c r="BE121" s="169"/>
      <c r="BF121" s="169"/>
      <c r="BG121" s="169"/>
      <c r="BH121" s="169"/>
      <c r="BI121" s="169"/>
      <c r="BJ121" s="169"/>
      <c r="BK121" s="169"/>
      <c r="BL121" s="169"/>
      <c r="BM121" s="169"/>
      <c r="BN121" s="169"/>
      <c r="BO121" s="169"/>
      <c r="BP121" s="169"/>
      <c r="BQ121" s="169"/>
      <c r="BR121" s="169"/>
      <c r="BS121" s="169"/>
      <c r="BT121" s="169"/>
      <c r="BU121" s="169"/>
      <c r="BV121" s="169"/>
      <c r="BW121" s="169"/>
      <c r="BX121" s="169"/>
      <c r="BY121" s="169"/>
      <c r="BZ121" s="169"/>
      <c r="CA121" s="169"/>
      <c r="CB121" s="169"/>
      <c r="CD121" s="19"/>
      <c r="CE121" s="19"/>
      <c r="CF121" s="19"/>
      <c r="CO121" s="63">
        <v>1</v>
      </c>
      <c r="CP121" s="63" t="s">
        <v>117</v>
      </c>
      <c r="CQ121" s="63" t="s">
        <v>117</v>
      </c>
      <c r="CR121" s="63" t="s">
        <v>1099</v>
      </c>
      <c r="CS121" s="63">
        <v>216</v>
      </c>
    </row>
    <row r="122" spans="1:97" s="17" customFormat="1" ht="13.5">
      <c r="A122" s="167"/>
      <c r="B122" s="19"/>
      <c r="AD122" s="167"/>
      <c r="AE122" s="167"/>
      <c r="AF122" s="167"/>
      <c r="AG122" s="169"/>
      <c r="AH122" s="169"/>
      <c r="AI122" s="169"/>
      <c r="AJ122" s="169"/>
      <c r="AK122" s="169"/>
      <c r="AL122" s="169"/>
      <c r="AM122" s="169"/>
      <c r="AN122" s="169"/>
      <c r="AO122" s="169"/>
      <c r="AP122" s="169"/>
      <c r="AQ122" s="169"/>
      <c r="AR122" s="169"/>
      <c r="AS122" s="169"/>
      <c r="AT122" s="169"/>
      <c r="AU122" s="169"/>
      <c r="AV122" s="169"/>
      <c r="AW122" s="169"/>
      <c r="AX122" s="169"/>
      <c r="AY122" s="169"/>
      <c r="AZ122" s="169"/>
      <c r="BA122" s="169"/>
      <c r="BB122" s="169"/>
      <c r="BC122" s="169"/>
      <c r="BD122" s="169"/>
      <c r="BE122" s="169"/>
      <c r="BF122" s="169"/>
      <c r="BG122" s="169"/>
      <c r="BH122" s="169"/>
      <c r="BI122" s="169"/>
      <c r="BJ122" s="169"/>
      <c r="BK122" s="169"/>
      <c r="BL122" s="169"/>
      <c r="BM122" s="169"/>
      <c r="BN122" s="169"/>
      <c r="BO122" s="169"/>
      <c r="BP122" s="169"/>
      <c r="BQ122" s="169"/>
      <c r="BR122" s="169"/>
      <c r="BS122" s="169"/>
      <c r="BT122" s="169"/>
      <c r="BU122" s="169"/>
      <c r="BV122" s="169"/>
      <c r="BW122" s="169"/>
      <c r="BX122" s="169"/>
      <c r="BY122" s="169"/>
      <c r="BZ122" s="169"/>
      <c r="CA122" s="169"/>
      <c r="CB122" s="169"/>
      <c r="CD122" s="19"/>
      <c r="CE122" s="19"/>
      <c r="CF122" s="19"/>
      <c r="CO122" s="63">
        <v>1</v>
      </c>
      <c r="CP122" s="63" t="s">
        <v>117</v>
      </c>
      <c r="CQ122" s="63" t="s">
        <v>117</v>
      </c>
      <c r="CR122" s="63" t="s">
        <v>1100</v>
      </c>
      <c r="CS122" s="63">
        <v>217</v>
      </c>
    </row>
    <row r="123" spans="1:97" s="17" customFormat="1" ht="13.5">
      <c r="A123" s="167"/>
      <c r="B123" s="19"/>
      <c r="AD123" s="167"/>
      <c r="AE123" s="167"/>
      <c r="AF123" s="167"/>
      <c r="AG123" s="169"/>
      <c r="AH123" s="169"/>
      <c r="AI123" s="169"/>
      <c r="AJ123" s="169"/>
      <c r="AK123" s="169"/>
      <c r="AL123" s="169"/>
      <c r="AM123" s="169"/>
      <c r="AN123" s="169"/>
      <c r="AO123" s="169"/>
      <c r="AP123" s="169"/>
      <c r="AQ123" s="169"/>
      <c r="AR123" s="169"/>
      <c r="AS123" s="169"/>
      <c r="AT123" s="169"/>
      <c r="AU123" s="169"/>
      <c r="AV123" s="169"/>
      <c r="AW123" s="169"/>
      <c r="AX123" s="169"/>
      <c r="AY123" s="169"/>
      <c r="AZ123" s="169"/>
      <c r="BA123" s="169"/>
      <c r="BB123" s="169"/>
      <c r="BC123" s="169"/>
      <c r="BD123" s="169"/>
      <c r="BE123" s="169"/>
      <c r="BF123" s="169"/>
      <c r="BG123" s="169"/>
      <c r="BH123" s="169"/>
      <c r="BI123" s="169"/>
      <c r="BJ123" s="169"/>
      <c r="BK123" s="169"/>
      <c r="BL123" s="169"/>
      <c r="BM123" s="169"/>
      <c r="BN123" s="169"/>
      <c r="BO123" s="169"/>
      <c r="BP123" s="169"/>
      <c r="BQ123" s="169"/>
      <c r="BR123" s="169"/>
      <c r="BS123" s="169"/>
      <c r="BT123" s="169"/>
      <c r="BU123" s="169"/>
      <c r="BV123" s="169"/>
      <c r="BW123" s="169"/>
      <c r="BX123" s="169"/>
      <c r="BY123" s="169"/>
      <c r="BZ123" s="169"/>
      <c r="CA123" s="169"/>
      <c r="CB123" s="169"/>
      <c r="CD123" s="19"/>
      <c r="CE123" s="19"/>
      <c r="CF123" s="19"/>
      <c r="CO123" s="63"/>
      <c r="CP123" s="63"/>
      <c r="CQ123" s="63"/>
      <c r="CR123" s="63"/>
      <c r="CS123" s="63"/>
    </row>
    <row r="124" spans="1:97" s="17" customFormat="1" ht="13.5">
      <c r="A124" s="167"/>
      <c r="B124" s="19"/>
      <c r="AD124" s="167"/>
      <c r="AE124" s="167"/>
      <c r="AF124" s="167"/>
      <c r="AG124" s="169"/>
      <c r="AH124" s="169"/>
      <c r="AI124" s="169"/>
      <c r="AJ124" s="169"/>
      <c r="AK124" s="169"/>
      <c r="AL124" s="169"/>
      <c r="AM124" s="169"/>
      <c r="AN124" s="169"/>
      <c r="AO124" s="169"/>
      <c r="AP124" s="169"/>
      <c r="AQ124" s="169"/>
      <c r="AR124" s="169"/>
      <c r="AS124" s="169"/>
      <c r="AT124" s="169"/>
      <c r="AU124" s="169"/>
      <c r="AV124" s="169"/>
      <c r="AW124" s="169"/>
      <c r="AX124" s="169"/>
      <c r="AY124" s="169"/>
      <c r="AZ124" s="169"/>
      <c r="BA124" s="169"/>
      <c r="BB124" s="169"/>
      <c r="BC124" s="169"/>
      <c r="BD124" s="169"/>
      <c r="BE124" s="169"/>
      <c r="BF124" s="169"/>
      <c r="BG124" s="169"/>
      <c r="BH124" s="169"/>
      <c r="BI124" s="169"/>
      <c r="BJ124" s="169"/>
      <c r="BK124" s="169"/>
      <c r="BL124" s="169"/>
      <c r="BM124" s="169"/>
      <c r="BN124" s="169"/>
      <c r="BO124" s="169"/>
      <c r="BP124" s="169"/>
      <c r="BQ124" s="169"/>
      <c r="BR124" s="169"/>
      <c r="BS124" s="169"/>
      <c r="BT124" s="169"/>
      <c r="BU124" s="169"/>
      <c r="BV124" s="169"/>
      <c r="BW124" s="169"/>
      <c r="BX124" s="169"/>
      <c r="BY124" s="169"/>
      <c r="BZ124" s="169"/>
      <c r="CA124" s="169"/>
      <c r="CB124" s="169"/>
      <c r="CD124" s="19"/>
      <c r="CE124" s="19"/>
      <c r="CF124" s="19"/>
      <c r="CO124" s="63"/>
      <c r="CP124" s="63"/>
      <c r="CQ124" s="63"/>
      <c r="CR124" s="63"/>
      <c r="CS124" s="63"/>
    </row>
    <row r="125" spans="1:97" s="17" customFormat="1" ht="13.5">
      <c r="A125" s="167"/>
      <c r="B125" s="19"/>
      <c r="AD125" s="167"/>
      <c r="AE125" s="167"/>
      <c r="AF125" s="167"/>
      <c r="AG125" s="169"/>
      <c r="AH125" s="169"/>
      <c r="AI125" s="169"/>
      <c r="AJ125" s="169"/>
      <c r="AK125" s="169"/>
      <c r="AL125" s="169"/>
      <c r="AM125" s="169"/>
      <c r="AN125" s="169"/>
      <c r="AO125" s="169"/>
      <c r="AP125" s="169"/>
      <c r="AQ125" s="169"/>
      <c r="AR125" s="169"/>
      <c r="AS125" s="169"/>
      <c r="AT125" s="169"/>
      <c r="AU125" s="169"/>
      <c r="AV125" s="169"/>
      <c r="AW125" s="169"/>
      <c r="AX125" s="169"/>
      <c r="AY125" s="169"/>
      <c r="AZ125" s="169"/>
      <c r="BA125" s="169"/>
      <c r="BB125" s="169"/>
      <c r="BC125" s="169"/>
      <c r="BD125" s="169"/>
      <c r="BE125" s="169"/>
      <c r="BF125" s="169"/>
      <c r="BG125" s="169"/>
      <c r="BH125" s="169"/>
      <c r="BI125" s="169"/>
      <c r="BJ125" s="169"/>
      <c r="BK125" s="169"/>
      <c r="BL125" s="169"/>
      <c r="BM125" s="169"/>
      <c r="BN125" s="169"/>
      <c r="BO125" s="169"/>
      <c r="BP125" s="169"/>
      <c r="BQ125" s="169"/>
      <c r="BR125" s="169"/>
      <c r="BS125" s="169"/>
      <c r="BT125" s="169"/>
      <c r="BU125" s="169"/>
      <c r="BV125" s="169"/>
      <c r="BW125" s="169"/>
      <c r="BX125" s="169"/>
      <c r="BY125" s="169"/>
      <c r="BZ125" s="169"/>
      <c r="CA125" s="169"/>
      <c r="CB125" s="169"/>
      <c r="CD125" s="19"/>
      <c r="CE125" s="19"/>
      <c r="CF125" s="19"/>
      <c r="CO125" s="63"/>
      <c r="CP125" s="63"/>
      <c r="CQ125" s="63"/>
      <c r="CR125" s="63"/>
      <c r="CS125" s="63"/>
    </row>
    <row r="126" spans="1:97" s="17" customFormat="1" ht="13.5">
      <c r="A126" s="167"/>
      <c r="B126" s="19"/>
      <c r="AD126" s="167"/>
      <c r="AE126" s="167"/>
      <c r="AF126" s="167"/>
      <c r="AG126" s="169"/>
      <c r="AH126" s="169"/>
      <c r="AI126" s="169"/>
      <c r="AJ126" s="169"/>
      <c r="AK126" s="169"/>
      <c r="AL126" s="169"/>
      <c r="AM126" s="169"/>
      <c r="AN126" s="169"/>
      <c r="AO126" s="169"/>
      <c r="AP126" s="169"/>
      <c r="AQ126" s="169"/>
      <c r="AR126" s="169"/>
      <c r="AS126" s="169"/>
      <c r="AT126" s="169"/>
      <c r="AU126" s="169"/>
      <c r="AV126" s="169"/>
      <c r="AW126" s="169"/>
      <c r="AX126" s="169"/>
      <c r="AY126" s="169"/>
      <c r="AZ126" s="169"/>
      <c r="BA126" s="169"/>
      <c r="BB126" s="169"/>
      <c r="BC126" s="169"/>
      <c r="BD126" s="169"/>
      <c r="BE126" s="169"/>
      <c r="BF126" s="169"/>
      <c r="BG126" s="169"/>
      <c r="BH126" s="169"/>
      <c r="BI126" s="169"/>
      <c r="BJ126" s="169"/>
      <c r="BK126" s="169"/>
      <c r="BL126" s="169"/>
      <c r="BM126" s="169"/>
      <c r="BN126" s="169"/>
      <c r="BO126" s="169"/>
      <c r="BP126" s="169"/>
      <c r="BQ126" s="169"/>
      <c r="BR126" s="169"/>
      <c r="BS126" s="169"/>
      <c r="BT126" s="169"/>
      <c r="BU126" s="169"/>
      <c r="BV126" s="169"/>
      <c r="BW126" s="169"/>
      <c r="BX126" s="169"/>
      <c r="BY126" s="169"/>
      <c r="BZ126" s="169"/>
      <c r="CA126" s="169"/>
      <c r="CB126" s="169"/>
      <c r="CD126" s="19"/>
      <c r="CE126" s="19"/>
      <c r="CF126" s="19"/>
      <c r="CO126" s="63">
        <v>2</v>
      </c>
      <c r="CP126" s="63" t="s">
        <v>120</v>
      </c>
      <c r="CQ126" s="63" t="s">
        <v>399</v>
      </c>
      <c r="CR126" s="63" t="s">
        <v>400</v>
      </c>
      <c r="CS126" s="63">
        <v>223</v>
      </c>
    </row>
    <row r="127" spans="1:97" s="17" customFormat="1" ht="13.5">
      <c r="A127" s="167"/>
      <c r="B127" s="19"/>
      <c r="AD127" s="167"/>
      <c r="AE127" s="167"/>
      <c r="AF127" s="167"/>
      <c r="AG127" s="169"/>
      <c r="AH127" s="169"/>
      <c r="AI127" s="169"/>
      <c r="AJ127" s="169"/>
      <c r="AK127" s="169"/>
      <c r="AL127" s="169"/>
      <c r="AM127" s="169"/>
      <c r="AN127" s="169"/>
      <c r="AO127" s="169"/>
      <c r="AP127" s="169"/>
      <c r="AQ127" s="169"/>
      <c r="AR127" s="169"/>
      <c r="AS127" s="169"/>
      <c r="AT127" s="169"/>
      <c r="AU127" s="169"/>
      <c r="AV127" s="169"/>
      <c r="AW127" s="169"/>
      <c r="AX127" s="169"/>
      <c r="AY127" s="169"/>
      <c r="AZ127" s="169"/>
      <c r="BA127" s="169"/>
      <c r="BB127" s="169"/>
      <c r="BC127" s="169"/>
      <c r="BD127" s="169"/>
      <c r="BE127" s="169"/>
      <c r="BF127" s="169"/>
      <c r="BG127" s="169"/>
      <c r="BH127" s="169"/>
      <c r="BI127" s="169"/>
      <c r="BJ127" s="169"/>
      <c r="BK127" s="169"/>
      <c r="BL127" s="169"/>
      <c r="BM127" s="169"/>
      <c r="BN127" s="169"/>
      <c r="BO127" s="169"/>
      <c r="BP127" s="169"/>
      <c r="BQ127" s="169"/>
      <c r="BR127" s="169"/>
      <c r="BS127" s="169"/>
      <c r="BT127" s="169"/>
      <c r="BU127" s="169"/>
      <c r="BV127" s="169"/>
      <c r="BW127" s="169"/>
      <c r="BX127" s="169"/>
      <c r="BY127" s="169"/>
      <c r="BZ127" s="169"/>
      <c r="CA127" s="169"/>
      <c r="CB127" s="169"/>
      <c r="CD127" s="19"/>
      <c r="CE127" s="19"/>
      <c r="CF127" s="19"/>
      <c r="CO127" s="63">
        <v>2</v>
      </c>
      <c r="CP127" s="63" t="s">
        <v>120</v>
      </c>
      <c r="CQ127" s="63" t="s">
        <v>399</v>
      </c>
      <c r="CR127" s="63" t="s">
        <v>401</v>
      </c>
      <c r="CS127" s="63">
        <v>224</v>
      </c>
    </row>
    <row r="128" spans="1:97" s="17" customFormat="1" ht="13.5">
      <c r="A128" s="167"/>
      <c r="B128" s="19"/>
      <c r="AD128" s="167"/>
      <c r="AE128" s="167"/>
      <c r="AF128" s="167"/>
      <c r="AG128" s="169"/>
      <c r="AH128" s="169"/>
      <c r="AI128" s="169"/>
      <c r="AJ128" s="169"/>
      <c r="AK128" s="169"/>
      <c r="AL128" s="169"/>
      <c r="AM128" s="169"/>
      <c r="AN128" s="169"/>
      <c r="AO128" s="169"/>
      <c r="AP128" s="169"/>
      <c r="AQ128" s="169"/>
      <c r="AR128" s="169"/>
      <c r="AS128" s="169"/>
      <c r="AT128" s="169"/>
      <c r="AU128" s="169"/>
      <c r="AV128" s="169"/>
      <c r="AW128" s="169"/>
      <c r="AX128" s="169"/>
      <c r="AY128" s="169"/>
      <c r="AZ128" s="169"/>
      <c r="BA128" s="169"/>
      <c r="BB128" s="169"/>
      <c r="BC128" s="169"/>
      <c r="BD128" s="169"/>
      <c r="BE128" s="169"/>
      <c r="BF128" s="169"/>
      <c r="BG128" s="169"/>
      <c r="BH128" s="169"/>
      <c r="BI128" s="169"/>
      <c r="BJ128" s="169"/>
      <c r="BK128" s="169"/>
      <c r="BL128" s="169"/>
      <c r="BM128" s="169"/>
      <c r="BN128" s="169"/>
      <c r="BO128" s="169"/>
      <c r="BP128" s="169"/>
      <c r="BQ128" s="169"/>
      <c r="BR128" s="169"/>
      <c r="BS128" s="169"/>
      <c r="BT128" s="169"/>
      <c r="BU128" s="169"/>
      <c r="BV128" s="169"/>
      <c r="BW128" s="169"/>
      <c r="BX128" s="169"/>
      <c r="BY128" s="169"/>
      <c r="BZ128" s="169"/>
      <c r="CA128" s="169"/>
      <c r="CB128" s="169"/>
      <c r="CD128" s="19"/>
      <c r="CE128" s="19"/>
      <c r="CF128" s="19"/>
      <c r="CO128" s="63">
        <v>2</v>
      </c>
      <c r="CP128" s="63" t="s">
        <v>120</v>
      </c>
      <c r="CQ128" s="63" t="s">
        <v>399</v>
      </c>
      <c r="CR128" s="63" t="s">
        <v>402</v>
      </c>
      <c r="CS128" s="63">
        <v>225</v>
      </c>
    </row>
    <row r="129" spans="1:97" s="17" customFormat="1" ht="13.5">
      <c r="A129" s="167"/>
      <c r="B129" s="19"/>
      <c r="AD129" s="167"/>
      <c r="AE129" s="167"/>
      <c r="AF129" s="167"/>
      <c r="AG129" s="169"/>
      <c r="AH129" s="169"/>
      <c r="AI129" s="169"/>
      <c r="AJ129" s="169"/>
      <c r="AK129" s="169"/>
      <c r="AL129" s="169"/>
      <c r="AM129" s="169"/>
      <c r="AN129" s="169"/>
      <c r="AO129" s="169"/>
      <c r="AP129" s="169"/>
      <c r="AQ129" s="169"/>
      <c r="AR129" s="169"/>
      <c r="AS129" s="169"/>
      <c r="AT129" s="169"/>
      <c r="AU129" s="169"/>
      <c r="AV129" s="169"/>
      <c r="AW129" s="169"/>
      <c r="AX129" s="169"/>
      <c r="AY129" s="169"/>
      <c r="AZ129" s="169"/>
      <c r="BA129" s="169"/>
      <c r="BB129" s="169"/>
      <c r="BC129" s="169"/>
      <c r="BD129" s="169"/>
      <c r="BE129" s="169"/>
      <c r="BF129" s="169"/>
      <c r="BG129" s="169"/>
      <c r="BH129" s="169"/>
      <c r="BI129" s="169"/>
      <c r="BJ129" s="169"/>
      <c r="BK129" s="169"/>
      <c r="BL129" s="169"/>
      <c r="BM129" s="169"/>
      <c r="BN129" s="169"/>
      <c r="BO129" s="169"/>
      <c r="BP129" s="169"/>
      <c r="BQ129" s="169"/>
      <c r="BR129" s="169"/>
      <c r="BS129" s="169"/>
      <c r="BT129" s="169"/>
      <c r="BU129" s="169"/>
      <c r="BV129" s="169"/>
      <c r="BW129" s="169"/>
      <c r="BX129" s="169"/>
      <c r="BY129" s="169"/>
      <c r="BZ129" s="169"/>
      <c r="CA129" s="169"/>
      <c r="CB129" s="169"/>
      <c r="CD129" s="19"/>
      <c r="CE129" s="19"/>
      <c r="CF129" s="19"/>
      <c r="CO129" s="63">
        <v>2</v>
      </c>
      <c r="CP129" s="63" t="s">
        <v>120</v>
      </c>
      <c r="CQ129" s="63" t="s">
        <v>399</v>
      </c>
      <c r="CR129" s="63" t="s">
        <v>403</v>
      </c>
      <c r="CS129" s="63">
        <v>226</v>
      </c>
    </row>
    <row r="130" spans="1:97" s="17" customFormat="1" ht="13.5">
      <c r="A130" s="167"/>
      <c r="B130" s="19"/>
      <c r="AD130" s="167"/>
      <c r="AE130" s="167"/>
      <c r="AF130" s="167"/>
      <c r="AG130" s="169"/>
      <c r="AH130" s="169"/>
      <c r="AI130" s="169"/>
      <c r="AJ130" s="169"/>
      <c r="AK130" s="169"/>
      <c r="AL130" s="169"/>
      <c r="AM130" s="169"/>
      <c r="AN130" s="169"/>
      <c r="AO130" s="169"/>
      <c r="AP130" s="169"/>
      <c r="AQ130" s="169"/>
      <c r="AR130" s="169"/>
      <c r="AS130" s="169"/>
      <c r="AT130" s="169"/>
      <c r="AU130" s="169"/>
      <c r="AV130" s="169"/>
      <c r="AW130" s="169"/>
      <c r="AX130" s="169"/>
      <c r="AY130" s="169"/>
      <c r="AZ130" s="169"/>
      <c r="BA130" s="169"/>
      <c r="BB130" s="169"/>
      <c r="BC130" s="169"/>
      <c r="BD130" s="169"/>
      <c r="BE130" s="169"/>
      <c r="BF130" s="169"/>
      <c r="BG130" s="169"/>
      <c r="BH130" s="169"/>
      <c r="BI130" s="169"/>
      <c r="BJ130" s="169"/>
      <c r="BK130" s="169"/>
      <c r="BL130" s="169"/>
      <c r="BM130" s="169"/>
      <c r="BN130" s="169"/>
      <c r="BO130" s="169"/>
      <c r="BP130" s="169"/>
      <c r="BQ130" s="169"/>
      <c r="BR130" s="169"/>
      <c r="BS130" s="169"/>
      <c r="BT130" s="169"/>
      <c r="BU130" s="169"/>
      <c r="BV130" s="169"/>
      <c r="BW130" s="169"/>
      <c r="BX130" s="169"/>
      <c r="BY130" s="169"/>
      <c r="BZ130" s="169"/>
      <c r="CA130" s="169"/>
      <c r="CB130" s="169"/>
      <c r="CD130" s="19"/>
      <c r="CE130" s="19"/>
      <c r="CF130" s="19"/>
      <c r="CO130" s="63">
        <v>2</v>
      </c>
      <c r="CP130" s="63" t="s">
        <v>120</v>
      </c>
      <c r="CQ130" s="63" t="s">
        <v>399</v>
      </c>
      <c r="CR130" s="63" t="s">
        <v>404</v>
      </c>
      <c r="CS130" s="63">
        <v>227</v>
      </c>
    </row>
    <row r="131" spans="1:97" s="17" customFormat="1" ht="13.5">
      <c r="A131" s="167"/>
      <c r="B131" s="19"/>
      <c r="AD131" s="167"/>
      <c r="AE131" s="167"/>
      <c r="AF131" s="167"/>
      <c r="AG131" s="169"/>
      <c r="AH131" s="169"/>
      <c r="AI131" s="169"/>
      <c r="AJ131" s="169"/>
      <c r="AK131" s="169"/>
      <c r="AL131" s="169"/>
      <c r="AM131" s="169"/>
      <c r="AN131" s="169"/>
      <c r="AO131" s="169"/>
      <c r="AP131" s="169"/>
      <c r="AQ131" s="169"/>
      <c r="AR131" s="169"/>
      <c r="AS131" s="169"/>
      <c r="AT131" s="169"/>
      <c r="AU131" s="169"/>
      <c r="AV131" s="169"/>
      <c r="AW131" s="169"/>
      <c r="AX131" s="169"/>
      <c r="AY131" s="169"/>
      <c r="AZ131" s="169"/>
      <c r="BA131" s="169"/>
      <c r="BB131" s="169"/>
      <c r="BC131" s="169"/>
      <c r="BD131" s="169"/>
      <c r="BE131" s="169"/>
      <c r="BF131" s="169"/>
      <c r="BG131" s="169"/>
      <c r="BH131" s="169"/>
      <c r="BI131" s="169"/>
      <c r="BJ131" s="169"/>
      <c r="BK131" s="169"/>
      <c r="BL131" s="169"/>
      <c r="BM131" s="169"/>
      <c r="BN131" s="169"/>
      <c r="BO131" s="169"/>
      <c r="BP131" s="169"/>
      <c r="BQ131" s="169"/>
      <c r="BR131" s="169"/>
      <c r="BS131" s="169"/>
      <c r="BT131" s="169"/>
      <c r="BU131" s="169"/>
      <c r="BV131" s="169"/>
      <c r="BW131" s="169"/>
      <c r="BX131" s="169"/>
      <c r="BY131" s="169"/>
      <c r="BZ131" s="169"/>
      <c r="CA131" s="169"/>
      <c r="CB131" s="169"/>
      <c r="CD131" s="19"/>
      <c r="CE131" s="19"/>
      <c r="CF131" s="19"/>
      <c r="CO131" s="63">
        <v>2</v>
      </c>
      <c r="CP131" s="63" t="s">
        <v>120</v>
      </c>
      <c r="CQ131" s="63" t="s">
        <v>399</v>
      </c>
      <c r="CR131" s="63" t="s">
        <v>405</v>
      </c>
      <c r="CS131" s="63">
        <v>228</v>
      </c>
    </row>
    <row r="132" spans="1:97" s="17" customFormat="1" ht="13.5">
      <c r="A132" s="167"/>
      <c r="B132" s="19"/>
      <c r="AD132" s="167"/>
      <c r="AE132" s="167"/>
      <c r="AF132" s="167"/>
      <c r="AG132" s="169"/>
      <c r="AH132" s="169"/>
      <c r="AI132" s="169"/>
      <c r="AJ132" s="169"/>
      <c r="AK132" s="169"/>
      <c r="AL132" s="169"/>
      <c r="AM132" s="169"/>
      <c r="AN132" s="169"/>
      <c r="AO132" s="169"/>
      <c r="AP132" s="169"/>
      <c r="AQ132" s="169"/>
      <c r="AR132" s="169"/>
      <c r="AS132" s="169"/>
      <c r="AT132" s="169"/>
      <c r="AU132" s="169"/>
      <c r="AV132" s="169"/>
      <c r="AW132" s="169"/>
      <c r="AX132" s="169"/>
      <c r="AY132" s="169"/>
      <c r="AZ132" s="169"/>
      <c r="BA132" s="169"/>
      <c r="BB132" s="169"/>
      <c r="BC132" s="169"/>
      <c r="BD132" s="169"/>
      <c r="BE132" s="169"/>
      <c r="BF132" s="169"/>
      <c r="BG132" s="169"/>
      <c r="BH132" s="169"/>
      <c r="BI132" s="169"/>
      <c r="BJ132" s="169"/>
      <c r="BK132" s="169"/>
      <c r="BL132" s="169"/>
      <c r="BM132" s="169"/>
      <c r="BN132" s="169"/>
      <c r="BO132" s="169"/>
      <c r="BP132" s="169"/>
      <c r="BQ132" s="169"/>
      <c r="BR132" s="169"/>
      <c r="BS132" s="169"/>
      <c r="BT132" s="169"/>
      <c r="BU132" s="169"/>
      <c r="BV132" s="169"/>
      <c r="BW132" s="169"/>
      <c r="BX132" s="169"/>
      <c r="BY132" s="169"/>
      <c r="BZ132" s="169"/>
      <c r="CA132" s="169"/>
      <c r="CB132" s="169"/>
      <c r="CD132" s="19"/>
      <c r="CE132" s="19"/>
      <c r="CF132" s="19"/>
      <c r="CO132" s="63">
        <v>2</v>
      </c>
      <c r="CP132" s="63" t="s">
        <v>120</v>
      </c>
      <c r="CQ132" s="63" t="s">
        <v>399</v>
      </c>
      <c r="CR132" s="63" t="s">
        <v>406</v>
      </c>
      <c r="CS132" s="63">
        <v>229</v>
      </c>
    </row>
    <row r="133" spans="1:97" s="17" customFormat="1" ht="13.5">
      <c r="A133" s="167"/>
      <c r="B133" s="19"/>
      <c r="AD133" s="167"/>
      <c r="AE133" s="167"/>
      <c r="AF133" s="167"/>
      <c r="AG133" s="169"/>
      <c r="AH133" s="169"/>
      <c r="AI133" s="169"/>
      <c r="AJ133" s="169"/>
      <c r="AK133" s="169"/>
      <c r="AL133" s="169"/>
      <c r="AM133" s="169"/>
      <c r="AN133" s="169"/>
      <c r="AO133" s="169"/>
      <c r="AP133" s="169"/>
      <c r="AQ133" s="169"/>
      <c r="AR133" s="169"/>
      <c r="AS133" s="169"/>
      <c r="AT133" s="169"/>
      <c r="AU133" s="169"/>
      <c r="AV133" s="169"/>
      <c r="AW133" s="169"/>
      <c r="AX133" s="169"/>
      <c r="AY133" s="169"/>
      <c r="AZ133" s="169"/>
      <c r="BA133" s="169"/>
      <c r="BB133" s="169"/>
      <c r="BC133" s="169"/>
      <c r="BD133" s="169"/>
      <c r="BE133" s="169"/>
      <c r="BF133" s="169"/>
      <c r="BG133" s="169"/>
      <c r="BH133" s="169"/>
      <c r="BI133" s="169"/>
      <c r="BJ133" s="169"/>
      <c r="BK133" s="169"/>
      <c r="BL133" s="169"/>
      <c r="BM133" s="169"/>
      <c r="BN133" s="169"/>
      <c r="BO133" s="169"/>
      <c r="BP133" s="169"/>
      <c r="BQ133" s="169"/>
      <c r="BR133" s="169"/>
      <c r="BS133" s="169"/>
      <c r="BT133" s="169"/>
      <c r="BU133" s="169"/>
      <c r="BV133" s="169"/>
      <c r="BW133" s="169"/>
      <c r="BX133" s="169"/>
      <c r="BY133" s="169"/>
      <c r="BZ133" s="169"/>
      <c r="CA133" s="169"/>
      <c r="CB133" s="169"/>
      <c r="CD133" s="19"/>
      <c r="CE133" s="19"/>
      <c r="CF133" s="19"/>
      <c r="CO133" s="63">
        <v>2</v>
      </c>
      <c r="CP133" s="63" t="s">
        <v>120</v>
      </c>
      <c r="CQ133" s="63" t="s">
        <v>399</v>
      </c>
      <c r="CR133" s="63" t="s">
        <v>407</v>
      </c>
      <c r="CS133" s="63">
        <v>230</v>
      </c>
    </row>
    <row r="134" spans="1:97" s="17" customFormat="1" ht="13.5">
      <c r="A134" s="167"/>
      <c r="B134" s="19"/>
      <c r="AD134" s="167"/>
      <c r="AE134" s="167"/>
      <c r="AF134" s="167"/>
      <c r="AG134" s="169"/>
      <c r="AH134" s="169"/>
      <c r="AI134" s="169"/>
      <c r="AJ134" s="169"/>
      <c r="AK134" s="169"/>
      <c r="AL134" s="169"/>
      <c r="AM134" s="169"/>
      <c r="AN134" s="169"/>
      <c r="AO134" s="169"/>
      <c r="AP134" s="169"/>
      <c r="AQ134" s="169"/>
      <c r="AR134" s="169"/>
      <c r="AS134" s="169"/>
      <c r="AT134" s="169"/>
      <c r="AU134" s="169"/>
      <c r="AV134" s="169"/>
      <c r="AW134" s="169"/>
      <c r="AX134" s="169"/>
      <c r="AY134" s="169"/>
      <c r="AZ134" s="169"/>
      <c r="BA134" s="169"/>
      <c r="BB134" s="169"/>
      <c r="BC134" s="169"/>
      <c r="BD134" s="169"/>
      <c r="BE134" s="169"/>
      <c r="BF134" s="169"/>
      <c r="BG134" s="169"/>
      <c r="BH134" s="169"/>
      <c r="BI134" s="169"/>
      <c r="BJ134" s="169"/>
      <c r="BK134" s="169"/>
      <c r="BL134" s="169"/>
      <c r="BM134" s="169"/>
      <c r="BN134" s="169"/>
      <c r="BO134" s="169"/>
      <c r="BP134" s="169"/>
      <c r="BQ134" s="169"/>
      <c r="BR134" s="169"/>
      <c r="BS134" s="169"/>
      <c r="BT134" s="169"/>
      <c r="BU134" s="169"/>
      <c r="BV134" s="169"/>
      <c r="BW134" s="169"/>
      <c r="BX134" s="169"/>
      <c r="BY134" s="169"/>
      <c r="BZ134" s="169"/>
      <c r="CA134" s="169"/>
      <c r="CB134" s="169"/>
      <c r="CD134" s="19"/>
      <c r="CE134" s="19"/>
      <c r="CF134" s="19"/>
      <c r="CO134" s="63">
        <v>2</v>
      </c>
      <c r="CP134" s="63" t="s">
        <v>120</v>
      </c>
      <c r="CQ134" s="63" t="s">
        <v>399</v>
      </c>
      <c r="CR134" s="63" t="s">
        <v>408</v>
      </c>
      <c r="CS134" s="63">
        <v>231</v>
      </c>
    </row>
    <row r="135" spans="1:97" s="17" customFormat="1" ht="13.5">
      <c r="A135" s="167"/>
      <c r="B135" s="19"/>
      <c r="AD135" s="167"/>
      <c r="AE135" s="167"/>
      <c r="AF135" s="167"/>
      <c r="AG135" s="169"/>
      <c r="AH135" s="169"/>
      <c r="AI135" s="169"/>
      <c r="AJ135" s="169"/>
      <c r="AK135" s="169"/>
      <c r="AL135" s="169"/>
      <c r="AM135" s="169"/>
      <c r="AN135" s="169"/>
      <c r="AO135" s="169"/>
      <c r="AP135" s="169"/>
      <c r="AQ135" s="169"/>
      <c r="AR135" s="169"/>
      <c r="AS135" s="169"/>
      <c r="AT135" s="169"/>
      <c r="AU135" s="169"/>
      <c r="AV135" s="169"/>
      <c r="AW135" s="169"/>
      <c r="AX135" s="169"/>
      <c r="AY135" s="169"/>
      <c r="AZ135" s="169"/>
      <c r="BA135" s="169"/>
      <c r="BB135" s="169"/>
      <c r="BC135" s="169"/>
      <c r="BD135" s="169"/>
      <c r="BE135" s="169"/>
      <c r="BF135" s="169"/>
      <c r="BG135" s="169"/>
      <c r="BH135" s="169"/>
      <c r="BI135" s="169"/>
      <c r="BJ135" s="169"/>
      <c r="BK135" s="169"/>
      <c r="BL135" s="169"/>
      <c r="BM135" s="169"/>
      <c r="BN135" s="169"/>
      <c r="BO135" s="169"/>
      <c r="BP135" s="169"/>
      <c r="BQ135" s="169"/>
      <c r="BR135" s="169"/>
      <c r="BS135" s="169"/>
      <c r="BT135" s="169"/>
      <c r="BU135" s="169"/>
      <c r="BV135" s="169"/>
      <c r="BW135" s="169"/>
      <c r="BX135" s="169"/>
      <c r="BY135" s="169"/>
      <c r="BZ135" s="169"/>
      <c r="CA135" s="169"/>
      <c r="CB135" s="169"/>
      <c r="CO135" s="63">
        <v>2</v>
      </c>
      <c r="CP135" s="63" t="s">
        <v>120</v>
      </c>
      <c r="CQ135" s="63" t="s">
        <v>399</v>
      </c>
      <c r="CR135" s="63" t="s">
        <v>409</v>
      </c>
      <c r="CS135" s="63">
        <v>232</v>
      </c>
    </row>
    <row r="136" spans="1:97" s="17" customFormat="1" ht="13.5">
      <c r="A136" s="167"/>
      <c r="B136" s="19"/>
      <c r="AD136" s="167"/>
      <c r="AE136" s="167"/>
      <c r="AF136" s="167"/>
      <c r="AG136" s="169"/>
      <c r="AH136" s="169"/>
      <c r="AI136" s="169"/>
      <c r="AJ136" s="169"/>
      <c r="AK136" s="169"/>
      <c r="AL136" s="169"/>
      <c r="AM136" s="169"/>
      <c r="AN136" s="169"/>
      <c r="AO136" s="169"/>
      <c r="AP136" s="169"/>
      <c r="AQ136" s="169"/>
      <c r="AR136" s="169"/>
      <c r="AS136" s="169"/>
      <c r="AT136" s="169"/>
      <c r="AU136" s="169"/>
      <c r="AV136" s="169"/>
      <c r="AW136" s="169"/>
      <c r="AX136" s="169"/>
      <c r="AY136" s="169"/>
      <c r="AZ136" s="169"/>
      <c r="BA136" s="169"/>
      <c r="BB136" s="169"/>
      <c r="BC136" s="169"/>
      <c r="BD136" s="169"/>
      <c r="BE136" s="169"/>
      <c r="BF136" s="169"/>
      <c r="BG136" s="169"/>
      <c r="BH136" s="169"/>
      <c r="BI136" s="169"/>
      <c r="BJ136" s="169"/>
      <c r="BK136" s="169"/>
      <c r="BL136" s="169"/>
      <c r="BM136" s="169"/>
      <c r="BN136" s="169"/>
      <c r="BO136" s="169"/>
      <c r="BP136" s="169"/>
      <c r="BQ136" s="169"/>
      <c r="BR136" s="169"/>
      <c r="BS136" s="169"/>
      <c r="BT136" s="169"/>
      <c r="BU136" s="169"/>
      <c r="BV136" s="169"/>
      <c r="BW136" s="169"/>
      <c r="BX136" s="169"/>
      <c r="BY136" s="169"/>
      <c r="BZ136" s="169"/>
      <c r="CA136" s="169"/>
      <c r="CB136" s="169"/>
      <c r="CO136" s="63">
        <v>2</v>
      </c>
      <c r="CP136" s="63" t="s">
        <v>120</v>
      </c>
      <c r="CQ136" s="63" t="s">
        <v>399</v>
      </c>
      <c r="CR136" s="63" t="s">
        <v>410</v>
      </c>
      <c r="CS136" s="63">
        <v>233</v>
      </c>
    </row>
    <row r="137" spans="1:97" s="17" customFormat="1" ht="13.5">
      <c r="A137" s="167"/>
      <c r="B137" s="19"/>
      <c r="AD137" s="167"/>
      <c r="AE137" s="167"/>
      <c r="AF137" s="167"/>
      <c r="AG137" s="169"/>
      <c r="AH137" s="169"/>
      <c r="AI137" s="169"/>
      <c r="AJ137" s="169"/>
      <c r="AK137" s="169"/>
      <c r="AL137" s="169"/>
      <c r="AM137" s="169"/>
      <c r="AN137" s="169"/>
      <c r="AO137" s="169"/>
      <c r="AP137" s="169"/>
      <c r="AQ137" s="169"/>
      <c r="AR137" s="169"/>
      <c r="AS137" s="169"/>
      <c r="AT137" s="169"/>
      <c r="AU137" s="169"/>
      <c r="AV137" s="169"/>
      <c r="AW137" s="169"/>
      <c r="AX137" s="169"/>
      <c r="AY137" s="169"/>
      <c r="AZ137" s="169"/>
      <c r="BA137" s="169"/>
      <c r="BB137" s="169"/>
      <c r="BC137" s="169"/>
      <c r="BD137" s="169"/>
      <c r="BE137" s="169"/>
      <c r="BF137" s="169"/>
      <c r="BG137" s="169"/>
      <c r="BH137" s="169"/>
      <c r="BI137" s="169"/>
      <c r="BJ137" s="169"/>
      <c r="BK137" s="169"/>
      <c r="BL137" s="169"/>
      <c r="BM137" s="169"/>
      <c r="BN137" s="169"/>
      <c r="BO137" s="169"/>
      <c r="BP137" s="169"/>
      <c r="BQ137" s="169"/>
      <c r="BR137" s="169"/>
      <c r="BS137" s="169"/>
      <c r="BT137" s="169"/>
      <c r="BU137" s="169"/>
      <c r="BV137" s="169"/>
      <c r="BW137" s="169"/>
      <c r="BX137" s="169"/>
      <c r="BY137" s="169"/>
      <c r="BZ137" s="169"/>
      <c r="CA137" s="169"/>
      <c r="CB137" s="169"/>
      <c r="CO137" s="63">
        <v>2</v>
      </c>
      <c r="CP137" s="63" t="s">
        <v>120</v>
      </c>
      <c r="CQ137" s="63" t="s">
        <v>399</v>
      </c>
      <c r="CR137" s="63" t="s">
        <v>411</v>
      </c>
      <c r="CS137" s="63">
        <v>234</v>
      </c>
    </row>
    <row r="138" spans="1:97" s="17" customFormat="1" ht="13.5">
      <c r="A138" s="167"/>
      <c r="B138" s="19"/>
      <c r="AD138" s="167"/>
      <c r="AE138" s="167"/>
      <c r="AF138" s="167"/>
      <c r="AG138" s="169"/>
      <c r="AH138" s="169"/>
      <c r="AI138" s="169"/>
      <c r="AJ138" s="169"/>
      <c r="AK138" s="169"/>
      <c r="AL138" s="169"/>
      <c r="AM138" s="169"/>
      <c r="AN138" s="169"/>
      <c r="AO138" s="169"/>
      <c r="AP138" s="169"/>
      <c r="AQ138" s="169"/>
      <c r="AR138" s="169"/>
      <c r="AS138" s="169"/>
      <c r="AT138" s="169"/>
      <c r="AU138" s="169"/>
      <c r="AV138" s="169"/>
      <c r="AW138" s="169"/>
      <c r="AX138" s="169"/>
      <c r="AY138" s="169"/>
      <c r="AZ138" s="169"/>
      <c r="BA138" s="169"/>
      <c r="BB138" s="169"/>
      <c r="BC138" s="169"/>
      <c r="BD138" s="169"/>
      <c r="BE138" s="169"/>
      <c r="BF138" s="169"/>
      <c r="BG138" s="169"/>
      <c r="BH138" s="169"/>
      <c r="BI138" s="169"/>
      <c r="BJ138" s="169"/>
      <c r="BK138" s="169"/>
      <c r="BL138" s="169"/>
      <c r="BM138" s="169"/>
      <c r="BN138" s="169"/>
      <c r="BO138" s="169"/>
      <c r="BP138" s="169"/>
      <c r="BQ138" s="169"/>
      <c r="BR138" s="169"/>
      <c r="BS138" s="169"/>
      <c r="BT138" s="169"/>
      <c r="BU138" s="169"/>
      <c r="BV138" s="169"/>
      <c r="BW138" s="169"/>
      <c r="BX138" s="169"/>
      <c r="BY138" s="169"/>
      <c r="BZ138" s="169"/>
      <c r="CA138" s="169"/>
      <c r="CB138" s="169"/>
      <c r="CO138" s="63">
        <v>2</v>
      </c>
      <c r="CP138" s="63" t="s">
        <v>120</v>
      </c>
      <c r="CQ138" s="63" t="s">
        <v>399</v>
      </c>
      <c r="CR138" s="63" t="s">
        <v>412</v>
      </c>
      <c r="CS138" s="63">
        <v>235</v>
      </c>
    </row>
    <row r="139" spans="1:97" s="17" customFormat="1" ht="13.5">
      <c r="A139" s="167"/>
      <c r="B139" s="19"/>
      <c r="AD139" s="167"/>
      <c r="AE139" s="167"/>
      <c r="AF139" s="167"/>
      <c r="AG139" s="169"/>
      <c r="AH139" s="169"/>
      <c r="AI139" s="169"/>
      <c r="AJ139" s="169"/>
      <c r="AK139" s="169"/>
      <c r="AL139" s="169"/>
      <c r="AM139" s="169"/>
      <c r="AN139" s="169"/>
      <c r="AO139" s="169"/>
      <c r="AP139" s="169"/>
      <c r="AQ139" s="169"/>
      <c r="AR139" s="169"/>
      <c r="AS139" s="169"/>
      <c r="AT139" s="169"/>
      <c r="AU139" s="169"/>
      <c r="AV139" s="169"/>
      <c r="AW139" s="169"/>
      <c r="AX139" s="169"/>
      <c r="AY139" s="169"/>
      <c r="AZ139" s="169"/>
      <c r="BA139" s="169"/>
      <c r="BB139" s="169"/>
      <c r="BC139" s="169"/>
      <c r="BD139" s="169"/>
      <c r="BE139" s="169"/>
      <c r="BF139" s="169"/>
      <c r="BG139" s="169"/>
      <c r="BH139" s="169"/>
      <c r="BI139" s="169"/>
      <c r="BJ139" s="169"/>
      <c r="BK139" s="169"/>
      <c r="BL139" s="169"/>
      <c r="BM139" s="169"/>
      <c r="BN139" s="169"/>
      <c r="BO139" s="169"/>
      <c r="BP139" s="169"/>
      <c r="BQ139" s="169"/>
      <c r="BR139" s="169"/>
      <c r="BS139" s="169"/>
      <c r="BT139" s="169"/>
      <c r="BU139" s="169"/>
      <c r="BV139" s="169"/>
      <c r="BW139" s="169"/>
      <c r="BX139" s="169"/>
      <c r="BY139" s="169"/>
      <c r="BZ139" s="169"/>
      <c r="CA139" s="169"/>
      <c r="CB139" s="169"/>
      <c r="CO139" s="63">
        <v>2</v>
      </c>
      <c r="CP139" s="63" t="s">
        <v>120</v>
      </c>
      <c r="CQ139" s="63" t="s">
        <v>399</v>
      </c>
      <c r="CR139" s="63" t="s">
        <v>413</v>
      </c>
      <c r="CS139" s="63">
        <v>236</v>
      </c>
    </row>
    <row r="140" spans="1:97" s="17" customFormat="1" ht="13.5">
      <c r="A140" s="167"/>
      <c r="B140" s="19"/>
      <c r="AD140" s="167"/>
      <c r="AE140" s="167"/>
      <c r="AF140" s="167"/>
      <c r="AG140" s="169"/>
      <c r="AH140" s="169"/>
      <c r="AI140" s="169"/>
      <c r="AJ140" s="169"/>
      <c r="AK140" s="169"/>
      <c r="AL140" s="169"/>
      <c r="AM140" s="169"/>
      <c r="AN140" s="169"/>
      <c r="AO140" s="169"/>
      <c r="AP140" s="169"/>
      <c r="AQ140" s="169"/>
      <c r="AR140" s="169"/>
      <c r="AS140" s="169"/>
      <c r="AT140" s="169"/>
      <c r="AU140" s="169"/>
      <c r="AV140" s="169"/>
      <c r="AW140" s="169"/>
      <c r="AX140" s="169"/>
      <c r="AY140" s="169"/>
      <c r="AZ140" s="169"/>
      <c r="BA140" s="169"/>
      <c r="BB140" s="169"/>
      <c r="BC140" s="169"/>
      <c r="BD140" s="169"/>
      <c r="BE140" s="169"/>
      <c r="BF140" s="169"/>
      <c r="BG140" s="169"/>
      <c r="BH140" s="169"/>
      <c r="BI140" s="169"/>
      <c r="BJ140" s="169"/>
      <c r="BK140" s="169"/>
      <c r="BL140" s="169"/>
      <c r="BM140" s="169"/>
      <c r="BN140" s="169"/>
      <c r="BO140" s="169"/>
      <c r="BP140" s="169"/>
      <c r="BQ140" s="169"/>
      <c r="BR140" s="169"/>
      <c r="BS140" s="169"/>
      <c r="BT140" s="169"/>
      <c r="BU140" s="169"/>
      <c r="BV140" s="169"/>
      <c r="BW140" s="169"/>
      <c r="BX140" s="169"/>
      <c r="BY140" s="169"/>
      <c r="BZ140" s="169"/>
      <c r="CA140" s="169"/>
      <c r="CB140" s="169"/>
      <c r="CO140" s="63">
        <v>2</v>
      </c>
      <c r="CP140" s="63" t="s">
        <v>120</v>
      </c>
      <c r="CQ140" s="63" t="s">
        <v>399</v>
      </c>
      <c r="CR140" s="63" t="s">
        <v>414</v>
      </c>
      <c r="CS140" s="63">
        <v>237</v>
      </c>
    </row>
    <row r="141" spans="1:97" s="17" customFormat="1" ht="13.5">
      <c r="A141" s="167"/>
      <c r="B141" s="19"/>
      <c r="AD141" s="167"/>
      <c r="AE141" s="167"/>
      <c r="AF141" s="167"/>
      <c r="AG141" s="169"/>
      <c r="AH141" s="169"/>
      <c r="AI141" s="169"/>
      <c r="AJ141" s="169"/>
      <c r="AK141" s="169"/>
      <c r="AL141" s="169"/>
      <c r="AM141" s="169"/>
      <c r="AN141" s="169"/>
      <c r="AO141" s="169"/>
      <c r="AP141" s="169"/>
      <c r="AQ141" s="169"/>
      <c r="AR141" s="169"/>
      <c r="AS141" s="169"/>
      <c r="AT141" s="169"/>
      <c r="AU141" s="169"/>
      <c r="AV141" s="169"/>
      <c r="AW141" s="169"/>
      <c r="AX141" s="169"/>
      <c r="AY141" s="169"/>
      <c r="AZ141" s="169"/>
      <c r="BA141" s="169"/>
      <c r="BB141" s="169"/>
      <c r="BC141" s="169"/>
      <c r="BD141" s="169"/>
      <c r="BE141" s="169"/>
      <c r="BF141" s="169"/>
      <c r="BG141" s="169"/>
      <c r="BH141" s="169"/>
      <c r="BI141" s="169"/>
      <c r="BJ141" s="169"/>
      <c r="BK141" s="169"/>
      <c r="BL141" s="169"/>
      <c r="BM141" s="169"/>
      <c r="BN141" s="169"/>
      <c r="BO141" s="169"/>
      <c r="BP141" s="169"/>
      <c r="BQ141" s="169"/>
      <c r="BR141" s="169"/>
      <c r="BS141" s="169"/>
      <c r="BT141" s="169"/>
      <c r="BU141" s="169"/>
      <c r="BV141" s="169"/>
      <c r="BW141" s="169"/>
      <c r="BX141" s="169"/>
      <c r="BY141" s="169"/>
      <c r="BZ141" s="169"/>
      <c r="CA141" s="169"/>
      <c r="CB141" s="169"/>
      <c r="CO141" s="63">
        <v>2</v>
      </c>
      <c r="CP141" s="63" t="s">
        <v>120</v>
      </c>
      <c r="CQ141" s="63" t="s">
        <v>399</v>
      </c>
      <c r="CR141" s="63" t="s">
        <v>415</v>
      </c>
      <c r="CS141" s="63">
        <v>238</v>
      </c>
    </row>
    <row r="142" spans="1:97" s="17" customFormat="1" ht="13.5">
      <c r="A142" s="167"/>
      <c r="B142" s="19"/>
      <c r="AD142" s="167"/>
      <c r="AE142" s="167"/>
      <c r="AF142" s="167"/>
      <c r="AG142" s="169"/>
      <c r="AH142" s="169"/>
      <c r="AI142" s="169"/>
      <c r="AJ142" s="169"/>
      <c r="AK142" s="169"/>
      <c r="AL142" s="169"/>
      <c r="AM142" s="169"/>
      <c r="AN142" s="169"/>
      <c r="AO142" s="169"/>
      <c r="AP142" s="169"/>
      <c r="AQ142" s="169"/>
      <c r="AR142" s="169"/>
      <c r="AS142" s="169"/>
      <c r="AT142" s="169"/>
      <c r="AU142" s="169"/>
      <c r="AV142" s="169"/>
      <c r="AW142" s="169"/>
      <c r="AX142" s="169"/>
      <c r="AY142" s="169"/>
      <c r="AZ142" s="169"/>
      <c r="BA142" s="169"/>
      <c r="BB142" s="169"/>
      <c r="BC142" s="169"/>
      <c r="BD142" s="169"/>
      <c r="BE142" s="169"/>
      <c r="BF142" s="169"/>
      <c r="BG142" s="169"/>
      <c r="BH142" s="169"/>
      <c r="BI142" s="169"/>
      <c r="BJ142" s="169"/>
      <c r="BK142" s="169"/>
      <c r="BL142" s="169"/>
      <c r="BM142" s="169"/>
      <c r="BN142" s="169"/>
      <c r="BO142" s="169"/>
      <c r="BP142" s="169"/>
      <c r="BQ142" s="169"/>
      <c r="BR142" s="169"/>
      <c r="BS142" s="169"/>
      <c r="BT142" s="169"/>
      <c r="BU142" s="169"/>
      <c r="BV142" s="169"/>
      <c r="BW142" s="169"/>
      <c r="BX142" s="169"/>
      <c r="BY142" s="169"/>
      <c r="BZ142" s="169"/>
      <c r="CA142" s="169"/>
      <c r="CB142" s="169"/>
      <c r="CO142" s="63">
        <v>2</v>
      </c>
      <c r="CP142" s="63" t="s">
        <v>120</v>
      </c>
      <c r="CQ142" s="63" t="s">
        <v>399</v>
      </c>
      <c r="CR142" s="63" t="s">
        <v>416</v>
      </c>
      <c r="CS142" s="63">
        <v>239</v>
      </c>
    </row>
    <row r="143" spans="1:97" s="17" customFormat="1" ht="13.5">
      <c r="A143" s="167"/>
      <c r="B143" s="19"/>
      <c r="AD143" s="167"/>
      <c r="AE143" s="167"/>
      <c r="AF143" s="167"/>
      <c r="AG143" s="169"/>
      <c r="AH143" s="169"/>
      <c r="AI143" s="169"/>
      <c r="AJ143" s="169"/>
      <c r="AK143" s="169"/>
      <c r="AL143" s="169"/>
      <c r="AM143" s="169"/>
      <c r="AN143" s="169"/>
      <c r="AO143" s="169"/>
      <c r="AP143" s="169"/>
      <c r="AQ143" s="169"/>
      <c r="AR143" s="169"/>
      <c r="AS143" s="169"/>
      <c r="AT143" s="169"/>
      <c r="AU143" s="169"/>
      <c r="AV143" s="169"/>
      <c r="AW143" s="169"/>
      <c r="AX143" s="169"/>
      <c r="AY143" s="169"/>
      <c r="AZ143" s="169"/>
      <c r="BA143" s="169"/>
      <c r="BB143" s="169"/>
      <c r="BC143" s="169"/>
      <c r="BD143" s="169"/>
      <c r="BE143" s="169"/>
      <c r="BF143" s="169"/>
      <c r="BG143" s="169"/>
      <c r="BH143" s="169"/>
      <c r="BI143" s="169"/>
      <c r="BJ143" s="169"/>
      <c r="BK143" s="169"/>
      <c r="BL143" s="169"/>
      <c r="BM143" s="169"/>
      <c r="BN143" s="169"/>
      <c r="BO143" s="169"/>
      <c r="BP143" s="169"/>
      <c r="BQ143" s="169"/>
      <c r="BR143" s="169"/>
      <c r="BS143" s="169"/>
      <c r="BT143" s="169"/>
      <c r="BU143" s="169"/>
      <c r="BV143" s="169"/>
      <c r="BW143" s="169"/>
      <c r="BX143" s="169"/>
      <c r="BY143" s="169"/>
      <c r="BZ143" s="169"/>
      <c r="CA143" s="169"/>
      <c r="CB143" s="169"/>
      <c r="CO143" s="63">
        <v>2</v>
      </c>
      <c r="CP143" s="63" t="s">
        <v>120</v>
      </c>
      <c r="CQ143" s="63" t="s">
        <v>399</v>
      </c>
      <c r="CR143" s="63" t="s">
        <v>417</v>
      </c>
      <c r="CS143" s="63">
        <v>240</v>
      </c>
    </row>
    <row r="144" spans="1:97" s="17" customFormat="1" ht="13.5">
      <c r="A144" s="167"/>
      <c r="B144" s="19"/>
      <c r="AD144" s="167"/>
      <c r="AE144" s="167"/>
      <c r="AF144" s="167"/>
      <c r="AG144" s="169"/>
      <c r="AH144" s="169"/>
      <c r="AI144" s="169"/>
      <c r="AJ144" s="169"/>
      <c r="AK144" s="169"/>
      <c r="AL144" s="169"/>
      <c r="AM144" s="169"/>
      <c r="AN144" s="169"/>
      <c r="AO144" s="169"/>
      <c r="AP144" s="169"/>
      <c r="AQ144" s="169"/>
      <c r="AR144" s="169"/>
      <c r="AS144" s="169"/>
      <c r="AT144" s="169"/>
      <c r="AU144" s="169"/>
      <c r="AV144" s="169"/>
      <c r="AW144" s="169"/>
      <c r="AX144" s="169"/>
      <c r="AY144" s="169"/>
      <c r="AZ144" s="169"/>
      <c r="BA144" s="169"/>
      <c r="BB144" s="169"/>
      <c r="BC144" s="169"/>
      <c r="BD144" s="169"/>
      <c r="BE144" s="169"/>
      <c r="BF144" s="169"/>
      <c r="BG144" s="169"/>
      <c r="BH144" s="169"/>
      <c r="BI144" s="169"/>
      <c r="BJ144" s="169"/>
      <c r="BK144" s="169"/>
      <c r="BL144" s="169"/>
      <c r="BM144" s="169"/>
      <c r="BN144" s="169"/>
      <c r="BO144" s="169"/>
      <c r="BP144" s="169"/>
      <c r="BQ144" s="169"/>
      <c r="BR144" s="169"/>
      <c r="BS144" s="169"/>
      <c r="BT144" s="169"/>
      <c r="BU144" s="169"/>
      <c r="BV144" s="169"/>
      <c r="BW144" s="169"/>
      <c r="BX144" s="169"/>
      <c r="BY144" s="169"/>
      <c r="BZ144" s="169"/>
      <c r="CA144" s="169"/>
      <c r="CB144" s="169"/>
      <c r="CO144" s="63">
        <v>2</v>
      </c>
      <c r="CP144" s="63" t="s">
        <v>120</v>
      </c>
      <c r="CQ144" s="63" t="s">
        <v>399</v>
      </c>
      <c r="CR144" s="63" t="s">
        <v>399</v>
      </c>
      <c r="CS144" s="63">
        <v>241</v>
      </c>
    </row>
    <row r="145" spans="1:97" s="17" customFormat="1" ht="13.5">
      <c r="A145" s="167"/>
      <c r="B145" s="19"/>
      <c r="AD145" s="167"/>
      <c r="AE145" s="167"/>
      <c r="AF145" s="167"/>
      <c r="AG145" s="169"/>
      <c r="AH145" s="169"/>
      <c r="AI145" s="169"/>
      <c r="AJ145" s="169"/>
      <c r="AK145" s="169"/>
      <c r="AL145" s="169"/>
      <c r="AM145" s="169"/>
      <c r="AN145" s="169"/>
      <c r="AO145" s="169"/>
      <c r="AP145" s="169"/>
      <c r="AQ145" s="169"/>
      <c r="AR145" s="169"/>
      <c r="AS145" s="169"/>
      <c r="AT145" s="169"/>
      <c r="AU145" s="169"/>
      <c r="AV145" s="169"/>
      <c r="AW145" s="169"/>
      <c r="AX145" s="169"/>
      <c r="AY145" s="169"/>
      <c r="AZ145" s="169"/>
      <c r="BA145" s="169"/>
      <c r="BB145" s="169"/>
      <c r="BC145" s="169"/>
      <c r="BD145" s="169"/>
      <c r="BE145" s="169"/>
      <c r="BF145" s="169"/>
      <c r="BG145" s="169"/>
      <c r="BH145" s="169"/>
      <c r="BI145" s="169"/>
      <c r="BJ145" s="169"/>
      <c r="BK145" s="169"/>
      <c r="BL145" s="169"/>
      <c r="BM145" s="169"/>
      <c r="BN145" s="169"/>
      <c r="BO145" s="169"/>
      <c r="BP145" s="169"/>
      <c r="BQ145" s="169"/>
      <c r="BR145" s="169"/>
      <c r="BS145" s="169"/>
      <c r="BT145" s="169"/>
      <c r="BU145" s="169"/>
      <c r="BV145" s="169"/>
      <c r="BW145" s="169"/>
      <c r="BX145" s="169"/>
      <c r="BY145" s="169"/>
      <c r="BZ145" s="169"/>
      <c r="CA145" s="169"/>
      <c r="CB145" s="169"/>
      <c r="CO145" s="63">
        <v>2</v>
      </c>
      <c r="CP145" s="63" t="s">
        <v>120</v>
      </c>
      <c r="CQ145" s="63" t="s">
        <v>399</v>
      </c>
      <c r="CR145" s="63" t="s">
        <v>418</v>
      </c>
      <c r="CS145" s="63">
        <v>242</v>
      </c>
    </row>
    <row r="146" spans="1:97" s="17" customFormat="1" ht="13.5">
      <c r="A146" s="167"/>
      <c r="B146" s="19"/>
      <c r="AD146" s="167"/>
      <c r="AE146" s="167"/>
      <c r="AF146" s="167"/>
      <c r="AG146" s="169"/>
      <c r="AH146" s="169"/>
      <c r="AI146" s="169"/>
      <c r="AJ146" s="169"/>
      <c r="AK146" s="169"/>
      <c r="AL146" s="169"/>
      <c r="AM146" s="169"/>
      <c r="AN146" s="169"/>
      <c r="AO146" s="169"/>
      <c r="AP146" s="169"/>
      <c r="AQ146" s="169"/>
      <c r="AR146" s="169"/>
      <c r="AS146" s="169"/>
      <c r="AT146" s="169"/>
      <c r="AU146" s="169"/>
      <c r="AV146" s="169"/>
      <c r="AW146" s="169"/>
      <c r="AX146" s="169"/>
      <c r="AY146" s="169"/>
      <c r="AZ146" s="169"/>
      <c r="BA146" s="169"/>
      <c r="BB146" s="169"/>
      <c r="BC146" s="169"/>
      <c r="BD146" s="169"/>
      <c r="BE146" s="169"/>
      <c r="BF146" s="169"/>
      <c r="BG146" s="169"/>
      <c r="BH146" s="169"/>
      <c r="BI146" s="169"/>
      <c r="BJ146" s="169"/>
      <c r="BK146" s="169"/>
      <c r="BL146" s="169"/>
      <c r="BM146" s="169"/>
      <c r="BN146" s="169"/>
      <c r="BO146" s="169"/>
      <c r="BP146" s="169"/>
      <c r="BQ146" s="169"/>
      <c r="BR146" s="169"/>
      <c r="BS146" s="169"/>
      <c r="BT146" s="169"/>
      <c r="BU146" s="169"/>
      <c r="BV146" s="169"/>
      <c r="BW146" s="169"/>
      <c r="BX146" s="169"/>
      <c r="BY146" s="169"/>
      <c r="BZ146" s="169"/>
      <c r="CA146" s="169"/>
      <c r="CB146" s="169"/>
      <c r="CO146" s="63">
        <v>2</v>
      </c>
      <c r="CP146" s="63" t="s">
        <v>120</v>
      </c>
      <c r="CQ146" s="63" t="s">
        <v>399</v>
      </c>
      <c r="CR146" s="63" t="s">
        <v>419</v>
      </c>
      <c r="CS146" s="63">
        <v>243</v>
      </c>
    </row>
    <row r="147" spans="1:97" s="17" customFormat="1" ht="13.5">
      <c r="A147" s="167"/>
      <c r="B147" s="19"/>
      <c r="AD147" s="167"/>
      <c r="AE147" s="167"/>
      <c r="AF147" s="167"/>
      <c r="AG147" s="169"/>
      <c r="AH147" s="169"/>
      <c r="AI147" s="169"/>
      <c r="AJ147" s="169"/>
      <c r="AK147" s="169"/>
      <c r="AL147" s="169"/>
      <c r="AM147" s="169"/>
      <c r="AN147" s="169"/>
      <c r="AO147" s="169"/>
      <c r="AP147" s="169"/>
      <c r="AQ147" s="169"/>
      <c r="AR147" s="169"/>
      <c r="AS147" s="169"/>
      <c r="AT147" s="169"/>
      <c r="AU147" s="169"/>
      <c r="AV147" s="169"/>
      <c r="AW147" s="169"/>
      <c r="AX147" s="169"/>
      <c r="AY147" s="169"/>
      <c r="AZ147" s="169"/>
      <c r="BA147" s="169"/>
      <c r="BB147" s="169"/>
      <c r="BC147" s="169"/>
      <c r="BD147" s="169"/>
      <c r="BE147" s="169"/>
      <c r="BF147" s="169"/>
      <c r="BG147" s="169"/>
      <c r="BH147" s="169"/>
      <c r="BI147" s="169"/>
      <c r="BJ147" s="169"/>
      <c r="BK147" s="169"/>
      <c r="BL147" s="169"/>
      <c r="BM147" s="169"/>
      <c r="BN147" s="169"/>
      <c r="BO147" s="169"/>
      <c r="BP147" s="169"/>
      <c r="BQ147" s="169"/>
      <c r="BR147" s="169"/>
      <c r="BS147" s="169"/>
      <c r="BT147" s="169"/>
      <c r="BU147" s="169"/>
      <c r="BV147" s="169"/>
      <c r="BW147" s="169"/>
      <c r="BX147" s="169"/>
      <c r="BY147" s="169"/>
      <c r="BZ147" s="169"/>
      <c r="CA147" s="169"/>
      <c r="CB147" s="169"/>
      <c r="CO147" s="63">
        <v>2</v>
      </c>
      <c r="CP147" s="63" t="s">
        <v>120</v>
      </c>
      <c r="CQ147" s="63" t="s">
        <v>399</v>
      </c>
      <c r="CR147" s="63" t="s">
        <v>420</v>
      </c>
      <c r="CS147" s="63">
        <v>244</v>
      </c>
    </row>
    <row r="148" spans="1:97" s="17" customFormat="1" ht="13.5">
      <c r="A148" s="167"/>
      <c r="B148" s="19"/>
      <c r="AD148" s="167"/>
      <c r="AE148" s="167"/>
      <c r="AF148" s="167"/>
      <c r="AG148" s="169"/>
      <c r="AH148" s="169"/>
      <c r="AI148" s="169"/>
      <c r="AJ148" s="169"/>
      <c r="AK148" s="169"/>
      <c r="AL148" s="169"/>
      <c r="AM148" s="169"/>
      <c r="AN148" s="169"/>
      <c r="AO148" s="169"/>
      <c r="AP148" s="169"/>
      <c r="AQ148" s="169"/>
      <c r="AR148" s="169"/>
      <c r="AS148" s="169"/>
      <c r="AT148" s="169"/>
      <c r="AU148" s="169"/>
      <c r="AV148" s="169"/>
      <c r="AW148" s="169"/>
      <c r="AX148" s="169"/>
      <c r="AY148" s="169"/>
      <c r="AZ148" s="169"/>
      <c r="BA148" s="169"/>
      <c r="BB148" s="169"/>
      <c r="BC148" s="169"/>
      <c r="BD148" s="169"/>
      <c r="BE148" s="169"/>
      <c r="BF148" s="169"/>
      <c r="BG148" s="169"/>
      <c r="BH148" s="169"/>
      <c r="BI148" s="169"/>
      <c r="BJ148" s="169"/>
      <c r="BK148" s="169"/>
      <c r="BL148" s="169"/>
      <c r="BM148" s="169"/>
      <c r="BN148" s="169"/>
      <c r="BO148" s="169"/>
      <c r="BP148" s="169"/>
      <c r="BQ148" s="169"/>
      <c r="BR148" s="169"/>
      <c r="BS148" s="169"/>
      <c r="BT148" s="169"/>
      <c r="BU148" s="169"/>
      <c r="BV148" s="169"/>
      <c r="BW148" s="169"/>
      <c r="BX148" s="169"/>
      <c r="BY148" s="169"/>
      <c r="BZ148" s="169"/>
      <c r="CA148" s="169"/>
      <c r="CB148" s="169"/>
      <c r="CO148" s="63">
        <v>2</v>
      </c>
      <c r="CP148" s="63" t="s">
        <v>120</v>
      </c>
      <c r="CQ148" s="63" t="s">
        <v>399</v>
      </c>
      <c r="CR148" s="63" t="s">
        <v>421</v>
      </c>
      <c r="CS148" s="63">
        <v>245</v>
      </c>
    </row>
    <row r="149" spans="1:97" s="17" customFormat="1" ht="13.5">
      <c r="A149" s="167"/>
      <c r="B149" s="19"/>
      <c r="AD149" s="167"/>
      <c r="AE149" s="167"/>
      <c r="AF149" s="167"/>
      <c r="AG149" s="169"/>
      <c r="AH149" s="169"/>
      <c r="AI149" s="169"/>
      <c r="AJ149" s="169"/>
      <c r="AK149" s="169"/>
      <c r="AL149" s="169"/>
      <c r="AM149" s="169"/>
      <c r="AN149" s="169"/>
      <c r="AO149" s="169"/>
      <c r="AP149" s="169"/>
      <c r="AQ149" s="169"/>
      <c r="AR149" s="169"/>
      <c r="AS149" s="169"/>
      <c r="AT149" s="169"/>
      <c r="AU149" s="169"/>
      <c r="AV149" s="169"/>
      <c r="AW149" s="169"/>
      <c r="AX149" s="169"/>
      <c r="AY149" s="169"/>
      <c r="AZ149" s="169"/>
      <c r="BA149" s="169"/>
      <c r="BB149" s="169"/>
      <c r="BC149" s="169"/>
      <c r="BD149" s="169"/>
      <c r="BE149" s="169"/>
      <c r="BF149" s="169"/>
      <c r="BG149" s="169"/>
      <c r="BH149" s="169"/>
      <c r="BI149" s="169"/>
      <c r="BJ149" s="169"/>
      <c r="BK149" s="169"/>
      <c r="BL149" s="169"/>
      <c r="BM149" s="169"/>
      <c r="BN149" s="169"/>
      <c r="BO149" s="169"/>
      <c r="BP149" s="169"/>
      <c r="BQ149" s="169"/>
      <c r="BR149" s="169"/>
      <c r="BS149" s="169"/>
      <c r="BT149" s="169"/>
      <c r="BU149" s="169"/>
      <c r="BV149" s="169"/>
      <c r="BW149" s="169"/>
      <c r="BX149" s="169"/>
      <c r="BY149" s="169"/>
      <c r="BZ149" s="169"/>
      <c r="CA149" s="169"/>
      <c r="CB149" s="169"/>
      <c r="CO149" s="63">
        <v>2</v>
      </c>
      <c r="CP149" s="63" t="s">
        <v>120</v>
      </c>
      <c r="CQ149" s="63" t="s">
        <v>399</v>
      </c>
      <c r="CR149" s="63" t="s">
        <v>422</v>
      </c>
      <c r="CS149" s="63">
        <v>246</v>
      </c>
    </row>
    <row r="150" spans="1:97" s="17" customFormat="1" ht="13.5">
      <c r="A150" s="167"/>
      <c r="B150" s="19"/>
      <c r="AD150" s="167"/>
      <c r="AE150" s="167"/>
      <c r="AF150" s="167"/>
      <c r="AG150" s="169"/>
      <c r="AH150" s="169"/>
      <c r="AI150" s="169"/>
      <c r="AJ150" s="169"/>
      <c r="AK150" s="169"/>
      <c r="AL150" s="169"/>
      <c r="AM150" s="169"/>
      <c r="AN150" s="169"/>
      <c r="AO150" s="169"/>
      <c r="AP150" s="169"/>
      <c r="AQ150" s="169"/>
      <c r="AR150" s="169"/>
      <c r="AS150" s="169"/>
      <c r="AT150" s="169"/>
      <c r="AU150" s="169"/>
      <c r="AV150" s="169"/>
      <c r="AW150" s="169"/>
      <c r="AX150" s="169"/>
      <c r="AY150" s="169"/>
      <c r="AZ150" s="169"/>
      <c r="BA150" s="169"/>
      <c r="BB150" s="169"/>
      <c r="BC150" s="169"/>
      <c r="BD150" s="169"/>
      <c r="BE150" s="169"/>
      <c r="BF150" s="169"/>
      <c r="BG150" s="169"/>
      <c r="BH150" s="169"/>
      <c r="BI150" s="169"/>
      <c r="BJ150" s="169"/>
      <c r="BK150" s="169"/>
      <c r="BL150" s="169"/>
      <c r="BM150" s="169"/>
      <c r="BN150" s="169"/>
      <c r="BO150" s="169"/>
      <c r="BP150" s="169"/>
      <c r="BQ150" s="169"/>
      <c r="BR150" s="169"/>
      <c r="BS150" s="169"/>
      <c r="BT150" s="169"/>
      <c r="BU150" s="169"/>
      <c r="BV150" s="169"/>
      <c r="BW150" s="169"/>
      <c r="BX150" s="169"/>
      <c r="BY150" s="169"/>
      <c r="BZ150" s="169"/>
      <c r="CA150" s="169"/>
      <c r="CB150" s="169"/>
      <c r="CO150" s="63">
        <v>2</v>
      </c>
      <c r="CP150" s="63" t="s">
        <v>120</v>
      </c>
      <c r="CQ150" s="63" t="s">
        <v>399</v>
      </c>
      <c r="CR150" s="63" t="s">
        <v>423</v>
      </c>
      <c r="CS150" s="63">
        <v>247</v>
      </c>
    </row>
    <row r="151" spans="1:97" s="17" customFormat="1" ht="13.5">
      <c r="A151" s="167"/>
      <c r="B151" s="19"/>
      <c r="AD151" s="167"/>
      <c r="AE151" s="167"/>
      <c r="AF151" s="167"/>
      <c r="AG151" s="169"/>
      <c r="AH151" s="169"/>
      <c r="AI151" s="169"/>
      <c r="AJ151" s="169"/>
      <c r="AK151" s="169"/>
      <c r="AL151" s="169"/>
      <c r="AM151" s="169"/>
      <c r="AN151" s="169"/>
      <c r="AO151" s="169"/>
      <c r="AP151" s="169"/>
      <c r="AQ151" s="169"/>
      <c r="AR151" s="169"/>
      <c r="AS151" s="169"/>
      <c r="AT151" s="169"/>
      <c r="AU151" s="169"/>
      <c r="AV151" s="169"/>
      <c r="AW151" s="169"/>
      <c r="AX151" s="169"/>
      <c r="AY151" s="169"/>
      <c r="AZ151" s="169"/>
      <c r="BA151" s="169"/>
      <c r="BB151" s="169"/>
      <c r="BC151" s="169"/>
      <c r="BD151" s="169"/>
      <c r="BE151" s="169"/>
      <c r="BF151" s="169"/>
      <c r="BG151" s="169"/>
      <c r="BH151" s="169"/>
      <c r="BI151" s="169"/>
      <c r="BJ151" s="169"/>
      <c r="BK151" s="169"/>
      <c r="BL151" s="169"/>
      <c r="BM151" s="169"/>
      <c r="BN151" s="169"/>
      <c r="BO151" s="169"/>
      <c r="BP151" s="169"/>
      <c r="BQ151" s="169"/>
      <c r="BR151" s="169"/>
      <c r="BS151" s="169"/>
      <c r="BT151" s="169"/>
      <c r="BU151" s="169"/>
      <c r="BV151" s="169"/>
      <c r="BW151" s="169"/>
      <c r="BX151" s="169"/>
      <c r="BY151" s="169"/>
      <c r="BZ151" s="169"/>
      <c r="CA151" s="169"/>
      <c r="CB151" s="169"/>
      <c r="CO151" s="63">
        <v>2</v>
      </c>
      <c r="CP151" s="63" t="s">
        <v>120</v>
      </c>
      <c r="CQ151" s="63" t="s">
        <v>399</v>
      </c>
      <c r="CR151" s="63" t="s">
        <v>424</v>
      </c>
      <c r="CS151" s="63">
        <v>248</v>
      </c>
    </row>
    <row r="152" spans="1:97" s="17" customFormat="1" ht="13.5">
      <c r="A152" s="167"/>
      <c r="B152" s="19"/>
      <c r="AD152" s="167"/>
      <c r="AE152" s="167"/>
      <c r="AF152" s="167"/>
      <c r="AG152" s="169"/>
      <c r="AH152" s="169"/>
      <c r="AI152" s="169"/>
      <c r="AJ152" s="169"/>
      <c r="AK152" s="169"/>
      <c r="AL152" s="169"/>
      <c r="AM152" s="169"/>
      <c r="AN152" s="169"/>
      <c r="AO152" s="169"/>
      <c r="AP152" s="169"/>
      <c r="AQ152" s="169"/>
      <c r="AR152" s="169"/>
      <c r="AS152" s="169"/>
      <c r="AT152" s="169"/>
      <c r="AU152" s="169"/>
      <c r="AV152" s="169"/>
      <c r="AW152" s="169"/>
      <c r="AX152" s="169"/>
      <c r="AY152" s="169"/>
      <c r="AZ152" s="169"/>
      <c r="BA152" s="169"/>
      <c r="BB152" s="169"/>
      <c r="BC152" s="169"/>
      <c r="BD152" s="169"/>
      <c r="BE152" s="169"/>
      <c r="BF152" s="169"/>
      <c r="BG152" s="169"/>
      <c r="BH152" s="169"/>
      <c r="BI152" s="169"/>
      <c r="BJ152" s="169"/>
      <c r="BK152" s="169"/>
      <c r="BL152" s="169"/>
      <c r="BM152" s="169"/>
      <c r="BN152" s="169"/>
      <c r="BO152" s="169"/>
      <c r="BP152" s="169"/>
      <c r="BQ152" s="169"/>
      <c r="BR152" s="169"/>
      <c r="BS152" s="169"/>
      <c r="BT152" s="169"/>
      <c r="BU152" s="169"/>
      <c r="BV152" s="169"/>
      <c r="BW152" s="169"/>
      <c r="BX152" s="169"/>
      <c r="BY152" s="169"/>
      <c r="BZ152" s="169"/>
      <c r="CA152" s="169"/>
      <c r="CB152" s="169"/>
      <c r="CO152" s="63">
        <v>2</v>
      </c>
      <c r="CP152" s="63" t="s">
        <v>120</v>
      </c>
      <c r="CQ152" s="63" t="s">
        <v>399</v>
      </c>
      <c r="CR152" s="63" t="s">
        <v>425</v>
      </c>
      <c r="CS152" s="63">
        <v>249</v>
      </c>
    </row>
    <row r="153" spans="1:97" s="17" customFormat="1" ht="13.5">
      <c r="A153" s="167"/>
      <c r="B153" s="19"/>
      <c r="AD153" s="167"/>
      <c r="AE153" s="167"/>
      <c r="AF153" s="167"/>
      <c r="AG153" s="169"/>
      <c r="AH153" s="169"/>
      <c r="AI153" s="169"/>
      <c r="AJ153" s="169"/>
      <c r="AK153" s="169"/>
      <c r="AL153" s="169"/>
      <c r="AM153" s="169"/>
      <c r="AN153" s="169"/>
      <c r="AO153" s="169"/>
      <c r="AP153" s="169"/>
      <c r="AQ153" s="169"/>
      <c r="AR153" s="169"/>
      <c r="AS153" s="169"/>
      <c r="AT153" s="169"/>
      <c r="AU153" s="169"/>
      <c r="AV153" s="169"/>
      <c r="AW153" s="169"/>
      <c r="AX153" s="169"/>
      <c r="AY153" s="169"/>
      <c r="AZ153" s="169"/>
      <c r="BA153" s="169"/>
      <c r="BB153" s="169"/>
      <c r="BC153" s="169"/>
      <c r="BD153" s="169"/>
      <c r="BE153" s="169"/>
      <c r="BF153" s="169"/>
      <c r="BG153" s="169"/>
      <c r="BH153" s="169"/>
      <c r="BI153" s="169"/>
      <c r="BJ153" s="169"/>
      <c r="BK153" s="169"/>
      <c r="BL153" s="169"/>
      <c r="BM153" s="169"/>
      <c r="BN153" s="169"/>
      <c r="BO153" s="169"/>
      <c r="BP153" s="169"/>
      <c r="BQ153" s="169"/>
      <c r="BR153" s="169"/>
      <c r="BS153" s="169"/>
      <c r="BT153" s="169"/>
      <c r="BU153" s="169"/>
      <c r="BV153" s="169"/>
      <c r="BW153" s="169"/>
      <c r="BX153" s="169"/>
      <c r="BY153" s="169"/>
      <c r="BZ153" s="169"/>
      <c r="CA153" s="169"/>
      <c r="CB153" s="169"/>
      <c r="CO153" s="63">
        <v>2</v>
      </c>
      <c r="CP153" s="63" t="s">
        <v>120</v>
      </c>
      <c r="CQ153" s="63" t="s">
        <v>399</v>
      </c>
      <c r="CR153" s="63" t="s">
        <v>426</v>
      </c>
      <c r="CS153" s="63">
        <v>250</v>
      </c>
    </row>
    <row r="154" spans="1:97" s="17" customFormat="1" ht="13.5">
      <c r="A154" s="167"/>
      <c r="B154" s="19"/>
      <c r="AD154" s="167"/>
      <c r="AE154" s="167"/>
      <c r="AF154" s="167"/>
      <c r="AG154" s="169"/>
      <c r="AH154" s="169"/>
      <c r="AI154" s="169"/>
      <c r="AJ154" s="169"/>
      <c r="AK154" s="169"/>
      <c r="AL154" s="169"/>
      <c r="AM154" s="169"/>
      <c r="AN154" s="169"/>
      <c r="AO154" s="169"/>
      <c r="AP154" s="169"/>
      <c r="AQ154" s="169"/>
      <c r="AR154" s="169"/>
      <c r="AS154" s="169"/>
      <c r="AT154" s="169"/>
      <c r="AU154" s="169"/>
      <c r="AV154" s="169"/>
      <c r="AW154" s="169"/>
      <c r="AX154" s="169"/>
      <c r="AY154" s="169"/>
      <c r="AZ154" s="169"/>
      <c r="BA154" s="169"/>
      <c r="BB154" s="169"/>
      <c r="BC154" s="169"/>
      <c r="BD154" s="169"/>
      <c r="BE154" s="169"/>
      <c r="BF154" s="169"/>
      <c r="BG154" s="169"/>
      <c r="BH154" s="169"/>
      <c r="BI154" s="169"/>
      <c r="BJ154" s="169"/>
      <c r="BK154" s="169"/>
      <c r="BL154" s="169"/>
      <c r="BM154" s="169"/>
      <c r="BN154" s="169"/>
      <c r="BO154" s="169"/>
      <c r="BP154" s="169"/>
      <c r="BQ154" s="169"/>
      <c r="BR154" s="169"/>
      <c r="BS154" s="169"/>
      <c r="BT154" s="169"/>
      <c r="BU154" s="169"/>
      <c r="BV154" s="169"/>
      <c r="BW154" s="169"/>
      <c r="BX154" s="169"/>
      <c r="BY154" s="169"/>
      <c r="BZ154" s="169"/>
      <c r="CA154" s="169"/>
      <c r="CB154" s="169"/>
      <c r="CO154" s="63">
        <v>2</v>
      </c>
      <c r="CP154" s="63" t="s">
        <v>120</v>
      </c>
      <c r="CQ154" s="63" t="s">
        <v>399</v>
      </c>
      <c r="CR154" s="63" t="s">
        <v>427</v>
      </c>
      <c r="CS154" s="63">
        <v>251</v>
      </c>
    </row>
    <row r="155" spans="1:97" s="17" customFormat="1" ht="13.5">
      <c r="A155" s="167"/>
      <c r="B155" s="19"/>
      <c r="AD155" s="167"/>
      <c r="AE155" s="167"/>
      <c r="AF155" s="167"/>
      <c r="AG155" s="169"/>
      <c r="AH155" s="169"/>
      <c r="AI155" s="169"/>
      <c r="AJ155" s="169"/>
      <c r="AK155" s="169"/>
      <c r="AL155" s="169"/>
      <c r="AM155" s="169"/>
      <c r="AN155" s="169"/>
      <c r="AO155" s="169"/>
      <c r="AP155" s="169"/>
      <c r="AQ155" s="169"/>
      <c r="AR155" s="169"/>
      <c r="AS155" s="169"/>
      <c r="AT155" s="169"/>
      <c r="AU155" s="169"/>
      <c r="AV155" s="169"/>
      <c r="AW155" s="169"/>
      <c r="AX155" s="169"/>
      <c r="AY155" s="169"/>
      <c r="AZ155" s="169"/>
      <c r="BA155" s="169"/>
      <c r="BB155" s="169"/>
      <c r="BC155" s="169"/>
      <c r="BD155" s="169"/>
      <c r="BE155" s="169"/>
      <c r="BF155" s="169"/>
      <c r="BG155" s="169"/>
      <c r="BH155" s="169"/>
      <c r="BI155" s="169"/>
      <c r="BJ155" s="169"/>
      <c r="BK155" s="169"/>
      <c r="BL155" s="169"/>
      <c r="BM155" s="169"/>
      <c r="BN155" s="169"/>
      <c r="BO155" s="169"/>
      <c r="BP155" s="169"/>
      <c r="BQ155" s="169"/>
      <c r="BR155" s="169"/>
      <c r="BS155" s="169"/>
      <c r="BT155" s="169"/>
      <c r="BU155" s="169"/>
      <c r="BV155" s="169"/>
      <c r="BW155" s="169"/>
      <c r="BX155" s="169"/>
      <c r="BY155" s="169"/>
      <c r="BZ155" s="169"/>
      <c r="CA155" s="169"/>
      <c r="CB155" s="169"/>
      <c r="CO155" s="63">
        <v>2</v>
      </c>
      <c r="CP155" s="63" t="s">
        <v>120</v>
      </c>
      <c r="CQ155" s="63" t="s">
        <v>399</v>
      </c>
      <c r="CR155" s="63" t="s">
        <v>428</v>
      </c>
      <c r="CS155" s="63">
        <v>252</v>
      </c>
    </row>
    <row r="156" spans="1:97" s="17" customFormat="1" ht="13.5">
      <c r="A156" s="167"/>
      <c r="B156" s="19"/>
      <c r="AD156" s="167"/>
      <c r="AE156" s="167"/>
      <c r="AF156" s="167"/>
      <c r="AG156" s="169"/>
      <c r="AH156" s="169"/>
      <c r="AI156" s="169"/>
      <c r="AJ156" s="169"/>
      <c r="AK156" s="169"/>
      <c r="AL156" s="169"/>
      <c r="AM156" s="169"/>
      <c r="AN156" s="169"/>
      <c r="AO156" s="169"/>
      <c r="AP156" s="169"/>
      <c r="AQ156" s="169"/>
      <c r="AR156" s="169"/>
      <c r="AS156" s="169"/>
      <c r="AT156" s="169"/>
      <c r="AU156" s="169"/>
      <c r="AV156" s="169"/>
      <c r="AW156" s="169"/>
      <c r="AX156" s="169"/>
      <c r="AY156" s="169"/>
      <c r="AZ156" s="169"/>
      <c r="BA156" s="169"/>
      <c r="BB156" s="169"/>
      <c r="BC156" s="169"/>
      <c r="BD156" s="169"/>
      <c r="BE156" s="169"/>
      <c r="BF156" s="169"/>
      <c r="BG156" s="169"/>
      <c r="BH156" s="169"/>
      <c r="BI156" s="169"/>
      <c r="BJ156" s="169"/>
      <c r="BK156" s="169"/>
      <c r="BL156" s="169"/>
      <c r="BM156" s="169"/>
      <c r="BN156" s="169"/>
      <c r="BO156" s="169"/>
      <c r="BP156" s="169"/>
      <c r="BQ156" s="169"/>
      <c r="BR156" s="169"/>
      <c r="BS156" s="169"/>
      <c r="BT156" s="169"/>
      <c r="BU156" s="169"/>
      <c r="BV156" s="169"/>
      <c r="BW156" s="169"/>
      <c r="BX156" s="169"/>
      <c r="BY156" s="169"/>
      <c r="BZ156" s="169"/>
      <c r="CA156" s="169"/>
      <c r="CB156" s="169"/>
      <c r="CO156" s="63">
        <v>2</v>
      </c>
      <c r="CP156" s="63" t="s">
        <v>120</v>
      </c>
      <c r="CQ156" s="63" t="s">
        <v>399</v>
      </c>
      <c r="CR156" s="63" t="s">
        <v>429</v>
      </c>
      <c r="CS156" s="63">
        <v>253</v>
      </c>
    </row>
    <row r="157" spans="1:97" s="17" customFormat="1" ht="13.5">
      <c r="A157" s="167"/>
      <c r="B157" s="19"/>
      <c r="AD157" s="167"/>
      <c r="AE157" s="167"/>
      <c r="AF157" s="167"/>
      <c r="AG157" s="169"/>
      <c r="AH157" s="169"/>
      <c r="AI157" s="169"/>
      <c r="AJ157" s="169"/>
      <c r="AK157" s="169"/>
      <c r="AL157" s="169"/>
      <c r="AM157" s="169"/>
      <c r="AN157" s="169"/>
      <c r="AO157" s="169"/>
      <c r="AP157" s="169"/>
      <c r="AQ157" s="169"/>
      <c r="AR157" s="169"/>
      <c r="AS157" s="169"/>
      <c r="AT157" s="169"/>
      <c r="AU157" s="169"/>
      <c r="AV157" s="169"/>
      <c r="AW157" s="169"/>
      <c r="AX157" s="169"/>
      <c r="AY157" s="169"/>
      <c r="AZ157" s="169"/>
      <c r="BA157" s="169"/>
      <c r="BB157" s="169"/>
      <c r="BC157" s="169"/>
      <c r="BD157" s="169"/>
      <c r="BE157" s="169"/>
      <c r="BF157" s="169"/>
      <c r="BG157" s="169"/>
      <c r="BH157" s="169"/>
      <c r="BI157" s="169"/>
      <c r="BJ157" s="169"/>
      <c r="BK157" s="169"/>
      <c r="BL157" s="169"/>
      <c r="BM157" s="169"/>
      <c r="BN157" s="169"/>
      <c r="BO157" s="169"/>
      <c r="BP157" s="169"/>
      <c r="BQ157" s="169"/>
      <c r="BR157" s="169"/>
      <c r="BS157" s="169"/>
      <c r="BT157" s="169"/>
      <c r="BU157" s="169"/>
      <c r="BV157" s="169"/>
      <c r="BW157" s="169"/>
      <c r="BX157" s="169"/>
      <c r="BY157" s="169"/>
      <c r="BZ157" s="169"/>
      <c r="CA157" s="169"/>
      <c r="CB157" s="169"/>
      <c r="CO157" s="63">
        <v>2</v>
      </c>
      <c r="CP157" s="63" t="s">
        <v>120</v>
      </c>
      <c r="CQ157" s="63" t="s">
        <v>399</v>
      </c>
      <c r="CR157" s="63" t="s">
        <v>430</v>
      </c>
      <c r="CS157" s="63">
        <v>254</v>
      </c>
    </row>
    <row r="158" spans="1:97" s="17" customFormat="1" ht="13.5">
      <c r="A158" s="167"/>
      <c r="B158" s="19"/>
      <c r="AD158" s="167"/>
      <c r="AE158" s="167"/>
      <c r="AF158" s="167"/>
      <c r="AG158" s="169"/>
      <c r="AH158" s="169"/>
      <c r="AI158" s="169"/>
      <c r="AJ158" s="169"/>
      <c r="AK158" s="169"/>
      <c r="AL158" s="169"/>
      <c r="AM158" s="169"/>
      <c r="AN158" s="169"/>
      <c r="AO158" s="169"/>
      <c r="AP158" s="169"/>
      <c r="AQ158" s="169"/>
      <c r="AR158" s="169"/>
      <c r="AS158" s="169"/>
      <c r="AT158" s="169"/>
      <c r="AU158" s="169"/>
      <c r="AV158" s="169"/>
      <c r="AW158" s="169"/>
      <c r="AX158" s="169"/>
      <c r="AY158" s="169"/>
      <c r="AZ158" s="169"/>
      <c r="BA158" s="169"/>
      <c r="BB158" s="169"/>
      <c r="BC158" s="169"/>
      <c r="BD158" s="169"/>
      <c r="BE158" s="169"/>
      <c r="BF158" s="169"/>
      <c r="BG158" s="169"/>
      <c r="BH158" s="169"/>
      <c r="BI158" s="169"/>
      <c r="BJ158" s="169"/>
      <c r="BK158" s="169"/>
      <c r="BL158" s="169"/>
      <c r="BM158" s="169"/>
      <c r="BN158" s="169"/>
      <c r="BO158" s="169"/>
      <c r="BP158" s="169"/>
      <c r="BQ158" s="169"/>
      <c r="BR158" s="169"/>
      <c r="BS158" s="169"/>
      <c r="BT158" s="169"/>
      <c r="BU158" s="169"/>
      <c r="BV158" s="169"/>
      <c r="BW158" s="169"/>
      <c r="BX158" s="169"/>
      <c r="BY158" s="169"/>
      <c r="BZ158" s="169"/>
      <c r="CA158" s="169"/>
      <c r="CB158" s="169"/>
      <c r="CO158" s="63">
        <v>2</v>
      </c>
      <c r="CP158" s="63" t="s">
        <v>120</v>
      </c>
      <c r="CQ158" s="63" t="s">
        <v>399</v>
      </c>
      <c r="CR158" s="63" t="s">
        <v>431</v>
      </c>
      <c r="CS158" s="63">
        <v>255</v>
      </c>
    </row>
    <row r="159" spans="1:97" s="17" customFormat="1" ht="13.5">
      <c r="A159" s="167"/>
      <c r="B159" s="19"/>
      <c r="AD159" s="167"/>
      <c r="AE159" s="167"/>
      <c r="AF159" s="167"/>
      <c r="AG159" s="169"/>
      <c r="AH159" s="169"/>
      <c r="AI159" s="169"/>
      <c r="AJ159" s="169"/>
      <c r="AK159" s="169"/>
      <c r="AL159" s="169"/>
      <c r="AM159" s="169"/>
      <c r="AN159" s="169"/>
      <c r="AO159" s="169"/>
      <c r="AP159" s="169"/>
      <c r="AQ159" s="169"/>
      <c r="AR159" s="169"/>
      <c r="AS159" s="169"/>
      <c r="AT159" s="169"/>
      <c r="AU159" s="169"/>
      <c r="AV159" s="169"/>
      <c r="AW159" s="169"/>
      <c r="AX159" s="169"/>
      <c r="AY159" s="169"/>
      <c r="AZ159" s="169"/>
      <c r="BA159" s="169"/>
      <c r="BB159" s="169"/>
      <c r="BC159" s="169"/>
      <c r="BD159" s="169"/>
      <c r="BE159" s="169"/>
      <c r="BF159" s="169"/>
      <c r="BG159" s="169"/>
      <c r="BH159" s="169"/>
      <c r="BI159" s="169"/>
      <c r="BJ159" s="169"/>
      <c r="BK159" s="169"/>
      <c r="BL159" s="169"/>
      <c r="BM159" s="169"/>
      <c r="BN159" s="169"/>
      <c r="BO159" s="169"/>
      <c r="BP159" s="169"/>
      <c r="BQ159" s="169"/>
      <c r="BR159" s="169"/>
      <c r="BS159" s="169"/>
      <c r="BT159" s="169"/>
      <c r="BU159" s="169"/>
      <c r="BV159" s="169"/>
      <c r="BW159" s="169"/>
      <c r="BX159" s="169"/>
      <c r="BY159" s="169"/>
      <c r="BZ159" s="169"/>
      <c r="CA159" s="169"/>
      <c r="CB159" s="169"/>
      <c r="CO159" s="63">
        <v>2</v>
      </c>
      <c r="CP159" s="63" t="s">
        <v>120</v>
      </c>
      <c r="CQ159" s="63" t="s">
        <v>399</v>
      </c>
      <c r="CR159" s="63" t="s">
        <v>432</v>
      </c>
      <c r="CS159" s="63">
        <v>256</v>
      </c>
    </row>
    <row r="160" spans="1:97" s="17" customFormat="1" ht="13.5">
      <c r="A160" s="167"/>
      <c r="B160" s="19"/>
      <c r="AD160" s="167"/>
      <c r="AE160" s="167"/>
      <c r="AF160" s="167"/>
      <c r="AG160" s="169"/>
      <c r="AH160" s="169"/>
      <c r="AI160" s="169"/>
      <c r="AJ160" s="169"/>
      <c r="AK160" s="169"/>
      <c r="AL160" s="169"/>
      <c r="AM160" s="169"/>
      <c r="AN160" s="169"/>
      <c r="AO160" s="169"/>
      <c r="AP160" s="169"/>
      <c r="AQ160" s="169"/>
      <c r="AR160" s="169"/>
      <c r="AS160" s="169"/>
      <c r="AT160" s="169"/>
      <c r="AU160" s="169"/>
      <c r="AV160" s="169"/>
      <c r="AW160" s="169"/>
      <c r="AX160" s="169"/>
      <c r="AY160" s="169"/>
      <c r="AZ160" s="169"/>
      <c r="BA160" s="169"/>
      <c r="BB160" s="169"/>
      <c r="BC160" s="169"/>
      <c r="BD160" s="169"/>
      <c r="BE160" s="169"/>
      <c r="BF160" s="169"/>
      <c r="BG160" s="169"/>
      <c r="BH160" s="169"/>
      <c r="BI160" s="169"/>
      <c r="BJ160" s="169"/>
      <c r="BK160" s="169"/>
      <c r="BL160" s="169"/>
      <c r="BM160" s="169"/>
      <c r="BN160" s="169"/>
      <c r="BO160" s="169"/>
      <c r="BP160" s="169"/>
      <c r="BQ160" s="169"/>
      <c r="BR160" s="169"/>
      <c r="BS160" s="169"/>
      <c r="BT160" s="169"/>
      <c r="BU160" s="169"/>
      <c r="BV160" s="169"/>
      <c r="BW160" s="169"/>
      <c r="BX160" s="169"/>
      <c r="BY160" s="169"/>
      <c r="BZ160" s="169"/>
      <c r="CA160" s="169"/>
      <c r="CB160" s="169"/>
      <c r="CO160" s="63">
        <v>2</v>
      </c>
      <c r="CP160" s="63" t="s">
        <v>120</v>
      </c>
      <c r="CQ160" s="63" t="s">
        <v>399</v>
      </c>
      <c r="CR160" s="63" t="s">
        <v>433</v>
      </c>
      <c r="CS160" s="63">
        <v>257</v>
      </c>
    </row>
    <row r="161" spans="1:97" s="17" customFormat="1" ht="13.5">
      <c r="A161" s="167"/>
      <c r="B161" s="19"/>
      <c r="AD161" s="167"/>
      <c r="AE161" s="167"/>
      <c r="AF161" s="167"/>
      <c r="AG161" s="169"/>
      <c r="AH161" s="169"/>
      <c r="AI161" s="169"/>
      <c r="AJ161" s="169"/>
      <c r="AK161" s="169"/>
      <c r="AL161" s="169"/>
      <c r="AM161" s="169"/>
      <c r="AN161" s="169"/>
      <c r="AO161" s="169"/>
      <c r="AP161" s="169"/>
      <c r="AQ161" s="169"/>
      <c r="AR161" s="169"/>
      <c r="AS161" s="169"/>
      <c r="AT161" s="169"/>
      <c r="AU161" s="169"/>
      <c r="AV161" s="169"/>
      <c r="AW161" s="169"/>
      <c r="AX161" s="169"/>
      <c r="AY161" s="169"/>
      <c r="AZ161" s="169"/>
      <c r="BA161" s="169"/>
      <c r="BB161" s="169"/>
      <c r="BC161" s="169"/>
      <c r="BD161" s="169"/>
      <c r="BE161" s="169"/>
      <c r="BF161" s="169"/>
      <c r="BG161" s="169"/>
      <c r="BH161" s="169"/>
      <c r="BI161" s="169"/>
      <c r="BJ161" s="169"/>
      <c r="BK161" s="169"/>
      <c r="BL161" s="169"/>
      <c r="BM161" s="169"/>
      <c r="BN161" s="169"/>
      <c r="BO161" s="169"/>
      <c r="BP161" s="169"/>
      <c r="BQ161" s="169"/>
      <c r="BR161" s="169"/>
      <c r="BS161" s="169"/>
      <c r="BT161" s="169"/>
      <c r="BU161" s="169"/>
      <c r="BV161" s="169"/>
      <c r="BW161" s="169"/>
      <c r="BX161" s="169"/>
      <c r="BY161" s="169"/>
      <c r="BZ161" s="169"/>
      <c r="CA161" s="169"/>
      <c r="CB161" s="169"/>
      <c r="CO161" s="63">
        <v>2</v>
      </c>
      <c r="CP161" s="63" t="s">
        <v>120</v>
      </c>
      <c r="CQ161" s="63" t="s">
        <v>399</v>
      </c>
      <c r="CR161" s="63" t="s">
        <v>434</v>
      </c>
      <c r="CS161" s="63">
        <v>258</v>
      </c>
    </row>
    <row r="162" spans="1:97" s="17" customFormat="1" ht="13.5">
      <c r="A162" s="167"/>
      <c r="B162" s="19"/>
      <c r="AD162" s="167"/>
      <c r="AE162" s="167"/>
      <c r="AF162" s="167"/>
      <c r="AG162" s="169"/>
      <c r="AH162" s="169"/>
      <c r="AI162" s="169"/>
      <c r="AJ162" s="169"/>
      <c r="AK162" s="169"/>
      <c r="AL162" s="169"/>
      <c r="AM162" s="169"/>
      <c r="AN162" s="169"/>
      <c r="AO162" s="169"/>
      <c r="AP162" s="169"/>
      <c r="AQ162" s="169"/>
      <c r="AR162" s="169"/>
      <c r="AS162" s="169"/>
      <c r="AT162" s="169"/>
      <c r="AU162" s="169"/>
      <c r="AV162" s="169"/>
      <c r="AW162" s="169"/>
      <c r="AX162" s="169"/>
      <c r="AY162" s="169"/>
      <c r="AZ162" s="169"/>
      <c r="BA162" s="169"/>
      <c r="BB162" s="169"/>
      <c r="BC162" s="169"/>
      <c r="BD162" s="169"/>
      <c r="BE162" s="169"/>
      <c r="BF162" s="169"/>
      <c r="BG162" s="169"/>
      <c r="BH162" s="169"/>
      <c r="BI162" s="169"/>
      <c r="BJ162" s="169"/>
      <c r="BK162" s="169"/>
      <c r="BL162" s="169"/>
      <c r="BM162" s="169"/>
      <c r="BN162" s="169"/>
      <c r="BO162" s="169"/>
      <c r="BP162" s="169"/>
      <c r="BQ162" s="169"/>
      <c r="BR162" s="169"/>
      <c r="BS162" s="169"/>
      <c r="BT162" s="169"/>
      <c r="BU162" s="169"/>
      <c r="BV162" s="169"/>
      <c r="BW162" s="169"/>
      <c r="BX162" s="169"/>
      <c r="BY162" s="169"/>
      <c r="BZ162" s="169"/>
      <c r="CA162" s="169"/>
      <c r="CB162" s="169"/>
      <c r="CO162" s="63">
        <v>2</v>
      </c>
      <c r="CP162" s="63" t="s">
        <v>120</v>
      </c>
      <c r="CQ162" s="63" t="s">
        <v>399</v>
      </c>
      <c r="CR162" s="63" t="s">
        <v>435</v>
      </c>
      <c r="CS162" s="63">
        <v>259</v>
      </c>
    </row>
    <row r="163" spans="1:97" s="17" customFormat="1" ht="13.5">
      <c r="A163" s="167"/>
      <c r="B163" s="19"/>
      <c r="AD163" s="167"/>
      <c r="AE163" s="167"/>
      <c r="AF163" s="167"/>
      <c r="AG163" s="169"/>
      <c r="AH163" s="169"/>
      <c r="AI163" s="169"/>
      <c r="AJ163" s="169"/>
      <c r="AK163" s="169"/>
      <c r="AL163" s="169"/>
      <c r="AM163" s="169"/>
      <c r="AN163" s="169"/>
      <c r="AO163" s="169"/>
      <c r="AP163" s="169"/>
      <c r="AQ163" s="169"/>
      <c r="AR163" s="169"/>
      <c r="AS163" s="169"/>
      <c r="AT163" s="169"/>
      <c r="AU163" s="169"/>
      <c r="AV163" s="169"/>
      <c r="AW163" s="169"/>
      <c r="AX163" s="169"/>
      <c r="AY163" s="169"/>
      <c r="AZ163" s="169"/>
      <c r="BA163" s="169"/>
      <c r="BB163" s="169"/>
      <c r="BC163" s="169"/>
      <c r="BD163" s="169"/>
      <c r="BE163" s="169"/>
      <c r="BF163" s="169"/>
      <c r="BG163" s="169"/>
      <c r="BH163" s="169"/>
      <c r="BI163" s="169"/>
      <c r="BJ163" s="169"/>
      <c r="BK163" s="169"/>
      <c r="BL163" s="169"/>
      <c r="BM163" s="169"/>
      <c r="BN163" s="169"/>
      <c r="BO163" s="169"/>
      <c r="BP163" s="169"/>
      <c r="BQ163" s="169"/>
      <c r="BR163" s="169"/>
      <c r="BS163" s="169"/>
      <c r="BT163" s="169"/>
      <c r="BU163" s="169"/>
      <c r="BV163" s="169"/>
      <c r="BW163" s="169"/>
      <c r="BX163" s="169"/>
      <c r="BY163" s="169"/>
      <c r="BZ163" s="169"/>
      <c r="CA163" s="169"/>
      <c r="CB163" s="169"/>
      <c r="CO163" s="63">
        <v>2</v>
      </c>
      <c r="CP163" s="63" t="s">
        <v>120</v>
      </c>
      <c r="CQ163" s="63" t="s">
        <v>399</v>
      </c>
      <c r="CR163" s="63" t="s">
        <v>436</v>
      </c>
      <c r="CS163" s="63">
        <v>260</v>
      </c>
    </row>
    <row r="164" spans="1:97" s="17" customFormat="1" ht="13.5">
      <c r="A164" s="167"/>
      <c r="B164" s="19"/>
      <c r="AD164" s="167"/>
      <c r="AE164" s="167"/>
      <c r="AF164" s="167"/>
      <c r="AG164" s="169"/>
      <c r="AH164" s="169"/>
      <c r="AI164" s="169"/>
      <c r="AJ164" s="169"/>
      <c r="AK164" s="169"/>
      <c r="AL164" s="169"/>
      <c r="AM164" s="169"/>
      <c r="AN164" s="169"/>
      <c r="AO164" s="169"/>
      <c r="AP164" s="169"/>
      <c r="AQ164" s="169"/>
      <c r="AR164" s="169"/>
      <c r="AS164" s="169"/>
      <c r="AT164" s="169"/>
      <c r="AU164" s="169"/>
      <c r="AV164" s="169"/>
      <c r="AW164" s="169"/>
      <c r="AX164" s="169"/>
      <c r="AY164" s="169"/>
      <c r="AZ164" s="169"/>
      <c r="BA164" s="169"/>
      <c r="BB164" s="169"/>
      <c r="BC164" s="169"/>
      <c r="BD164" s="169"/>
      <c r="BE164" s="169"/>
      <c r="BF164" s="169"/>
      <c r="BG164" s="169"/>
      <c r="BH164" s="169"/>
      <c r="BI164" s="169"/>
      <c r="BJ164" s="169"/>
      <c r="BK164" s="169"/>
      <c r="BL164" s="169"/>
      <c r="BM164" s="169"/>
      <c r="BN164" s="169"/>
      <c r="BO164" s="169"/>
      <c r="BP164" s="169"/>
      <c r="BQ164" s="169"/>
      <c r="BR164" s="169"/>
      <c r="BS164" s="169"/>
      <c r="BT164" s="169"/>
      <c r="BU164" s="169"/>
      <c r="BV164" s="169"/>
      <c r="BW164" s="169"/>
      <c r="BX164" s="169"/>
      <c r="BY164" s="169"/>
      <c r="BZ164" s="169"/>
      <c r="CA164" s="169"/>
      <c r="CB164" s="169"/>
      <c r="CO164" s="63">
        <v>2</v>
      </c>
      <c r="CP164" s="63" t="s">
        <v>120</v>
      </c>
      <c r="CQ164" s="63" t="s">
        <v>399</v>
      </c>
      <c r="CR164" s="63" t="s">
        <v>437</v>
      </c>
      <c r="CS164" s="63">
        <v>261</v>
      </c>
    </row>
    <row r="165" spans="1:97" s="17" customFormat="1" ht="13.5">
      <c r="A165" s="167"/>
      <c r="B165" s="19"/>
      <c r="AD165" s="167"/>
      <c r="AE165" s="167"/>
      <c r="AF165" s="167"/>
      <c r="AG165" s="169"/>
      <c r="AH165" s="169"/>
      <c r="AI165" s="169"/>
      <c r="AJ165" s="169"/>
      <c r="AK165" s="169"/>
      <c r="AL165" s="169"/>
      <c r="AM165" s="169"/>
      <c r="AN165" s="169"/>
      <c r="AO165" s="169"/>
      <c r="AP165" s="169"/>
      <c r="AQ165" s="169"/>
      <c r="AR165" s="169"/>
      <c r="AS165" s="169"/>
      <c r="AT165" s="169"/>
      <c r="AU165" s="169"/>
      <c r="AV165" s="169"/>
      <c r="AW165" s="169"/>
      <c r="AX165" s="169"/>
      <c r="AY165" s="169"/>
      <c r="AZ165" s="169"/>
      <c r="BA165" s="169"/>
      <c r="BB165" s="169"/>
      <c r="BC165" s="169"/>
      <c r="BD165" s="169"/>
      <c r="BE165" s="169"/>
      <c r="BF165" s="169"/>
      <c r="BG165" s="169"/>
      <c r="BH165" s="169"/>
      <c r="BI165" s="169"/>
      <c r="BJ165" s="169"/>
      <c r="BK165" s="169"/>
      <c r="BL165" s="169"/>
      <c r="BM165" s="169"/>
      <c r="BN165" s="169"/>
      <c r="BO165" s="169"/>
      <c r="BP165" s="169"/>
      <c r="BQ165" s="169"/>
      <c r="BR165" s="169"/>
      <c r="BS165" s="169"/>
      <c r="BT165" s="169"/>
      <c r="BU165" s="169"/>
      <c r="BV165" s="169"/>
      <c r="BW165" s="169"/>
      <c r="BX165" s="169"/>
      <c r="BY165" s="169"/>
      <c r="BZ165" s="169"/>
      <c r="CA165" s="169"/>
      <c r="CB165" s="169"/>
      <c r="CO165" s="63">
        <v>2</v>
      </c>
      <c r="CP165" s="63" t="s">
        <v>120</v>
      </c>
      <c r="CQ165" s="63" t="s">
        <v>399</v>
      </c>
      <c r="CR165" s="63" t="s">
        <v>438</v>
      </c>
      <c r="CS165" s="63">
        <v>262</v>
      </c>
    </row>
    <row r="166" spans="1:97" s="17" customFormat="1" ht="13.5">
      <c r="A166" s="167"/>
      <c r="B166" s="19"/>
      <c r="AD166" s="167"/>
      <c r="AE166" s="167"/>
      <c r="AF166" s="167"/>
      <c r="AG166" s="169"/>
      <c r="AH166" s="169"/>
      <c r="AI166" s="169"/>
      <c r="AJ166" s="169"/>
      <c r="AK166" s="169"/>
      <c r="AL166" s="169"/>
      <c r="AM166" s="169"/>
      <c r="AN166" s="169"/>
      <c r="AO166" s="169"/>
      <c r="AP166" s="169"/>
      <c r="AQ166" s="169"/>
      <c r="AR166" s="169"/>
      <c r="AS166" s="169"/>
      <c r="AT166" s="169"/>
      <c r="AU166" s="169"/>
      <c r="AV166" s="169"/>
      <c r="AW166" s="169"/>
      <c r="AX166" s="169"/>
      <c r="AY166" s="169"/>
      <c r="AZ166" s="169"/>
      <c r="BA166" s="169"/>
      <c r="BB166" s="169"/>
      <c r="BC166" s="169"/>
      <c r="BD166" s="169"/>
      <c r="BE166" s="169"/>
      <c r="BF166" s="169"/>
      <c r="BG166" s="169"/>
      <c r="BH166" s="169"/>
      <c r="BI166" s="169"/>
      <c r="BJ166" s="169"/>
      <c r="BK166" s="169"/>
      <c r="BL166" s="169"/>
      <c r="BM166" s="169"/>
      <c r="BN166" s="169"/>
      <c r="BO166" s="169"/>
      <c r="BP166" s="169"/>
      <c r="BQ166" s="169"/>
      <c r="BR166" s="169"/>
      <c r="BS166" s="169"/>
      <c r="BT166" s="169"/>
      <c r="BU166" s="169"/>
      <c r="BV166" s="169"/>
      <c r="BW166" s="169"/>
      <c r="BX166" s="169"/>
      <c r="BY166" s="169"/>
      <c r="BZ166" s="169"/>
      <c r="CA166" s="169"/>
      <c r="CB166" s="169"/>
      <c r="CO166" s="63">
        <v>2</v>
      </c>
      <c r="CP166" s="63" t="s">
        <v>120</v>
      </c>
      <c r="CQ166" s="63" t="s">
        <v>399</v>
      </c>
      <c r="CR166" s="63" t="s">
        <v>439</v>
      </c>
      <c r="CS166" s="63">
        <v>263</v>
      </c>
    </row>
    <row r="167" spans="1:97" s="17" customFormat="1" ht="13.5">
      <c r="A167" s="167"/>
      <c r="B167" s="19"/>
      <c r="AD167" s="167"/>
      <c r="AE167" s="167"/>
      <c r="AF167" s="167"/>
      <c r="AG167" s="169"/>
      <c r="AH167" s="169"/>
      <c r="AI167" s="169"/>
      <c r="AJ167" s="169"/>
      <c r="AK167" s="169"/>
      <c r="AL167" s="169"/>
      <c r="AM167" s="169"/>
      <c r="AN167" s="169"/>
      <c r="AO167" s="169"/>
      <c r="AP167" s="169"/>
      <c r="AQ167" s="169"/>
      <c r="AR167" s="169"/>
      <c r="AS167" s="169"/>
      <c r="AT167" s="169"/>
      <c r="AU167" s="169"/>
      <c r="AV167" s="169"/>
      <c r="AW167" s="169"/>
      <c r="AX167" s="169"/>
      <c r="AY167" s="169"/>
      <c r="AZ167" s="169"/>
      <c r="BA167" s="169"/>
      <c r="BB167" s="169"/>
      <c r="BC167" s="169"/>
      <c r="BD167" s="169"/>
      <c r="BE167" s="169"/>
      <c r="BF167" s="169"/>
      <c r="BG167" s="169"/>
      <c r="BH167" s="169"/>
      <c r="BI167" s="169"/>
      <c r="BJ167" s="169"/>
      <c r="BK167" s="169"/>
      <c r="BL167" s="169"/>
      <c r="BM167" s="169"/>
      <c r="BN167" s="169"/>
      <c r="BO167" s="169"/>
      <c r="BP167" s="169"/>
      <c r="BQ167" s="169"/>
      <c r="BR167" s="169"/>
      <c r="BS167" s="169"/>
      <c r="BT167" s="169"/>
      <c r="BU167" s="169"/>
      <c r="BV167" s="169"/>
      <c r="BW167" s="169"/>
      <c r="BX167" s="169"/>
      <c r="BY167" s="169"/>
      <c r="BZ167" s="169"/>
      <c r="CA167" s="169"/>
      <c r="CB167" s="169"/>
      <c r="CO167" s="63">
        <v>2</v>
      </c>
      <c r="CP167" s="63" t="s">
        <v>120</v>
      </c>
      <c r="CQ167" s="63" t="s">
        <v>399</v>
      </c>
      <c r="CR167" s="63" t="s">
        <v>440</v>
      </c>
      <c r="CS167" s="63">
        <v>264</v>
      </c>
    </row>
    <row r="168" spans="1:97" s="17" customFormat="1" ht="13.5">
      <c r="A168" s="167"/>
      <c r="B168" s="19"/>
      <c r="AD168" s="167"/>
      <c r="AE168" s="167"/>
      <c r="AF168" s="167"/>
      <c r="AG168" s="169"/>
      <c r="AH168" s="169"/>
      <c r="AI168" s="169"/>
      <c r="AJ168" s="169"/>
      <c r="AK168" s="169"/>
      <c r="AL168" s="169"/>
      <c r="AM168" s="169"/>
      <c r="AN168" s="169"/>
      <c r="AO168" s="169"/>
      <c r="AP168" s="169"/>
      <c r="AQ168" s="169"/>
      <c r="AR168" s="169"/>
      <c r="AS168" s="169"/>
      <c r="AT168" s="169"/>
      <c r="AU168" s="169"/>
      <c r="AV168" s="169"/>
      <c r="AW168" s="169"/>
      <c r="AX168" s="169"/>
      <c r="AY168" s="169"/>
      <c r="AZ168" s="169"/>
      <c r="BA168" s="169"/>
      <c r="BB168" s="169"/>
      <c r="BC168" s="169"/>
      <c r="BD168" s="169"/>
      <c r="BE168" s="169"/>
      <c r="BF168" s="169"/>
      <c r="BG168" s="169"/>
      <c r="BH168" s="169"/>
      <c r="BI168" s="169"/>
      <c r="BJ168" s="169"/>
      <c r="BK168" s="169"/>
      <c r="BL168" s="169"/>
      <c r="BM168" s="169"/>
      <c r="BN168" s="169"/>
      <c r="BO168" s="169"/>
      <c r="BP168" s="169"/>
      <c r="BQ168" s="169"/>
      <c r="BR168" s="169"/>
      <c r="BS168" s="169"/>
      <c r="BT168" s="169"/>
      <c r="BU168" s="169"/>
      <c r="BV168" s="169"/>
      <c r="BW168" s="169"/>
      <c r="BX168" s="169"/>
      <c r="BY168" s="169"/>
      <c r="BZ168" s="169"/>
      <c r="CA168" s="169"/>
      <c r="CB168" s="169"/>
      <c r="CO168" s="63">
        <v>2</v>
      </c>
      <c r="CP168" s="63" t="s">
        <v>120</v>
      </c>
      <c r="CQ168" s="63" t="s">
        <v>399</v>
      </c>
      <c r="CR168" s="63" t="s">
        <v>1101</v>
      </c>
      <c r="CS168" s="63">
        <v>265</v>
      </c>
    </row>
    <row r="169" spans="1:97" s="17" customFormat="1" ht="13.5">
      <c r="A169" s="167"/>
      <c r="B169" s="19"/>
      <c r="AD169" s="167"/>
      <c r="AE169" s="167"/>
      <c r="AF169" s="167"/>
      <c r="AG169" s="169"/>
      <c r="AH169" s="169"/>
      <c r="AI169" s="169"/>
      <c r="AJ169" s="169"/>
      <c r="AK169" s="169"/>
      <c r="AL169" s="169"/>
      <c r="AM169" s="169"/>
      <c r="AN169" s="169"/>
      <c r="AO169" s="169"/>
      <c r="AP169" s="169"/>
      <c r="AQ169" s="169"/>
      <c r="AR169" s="169"/>
      <c r="AS169" s="169"/>
      <c r="AT169" s="169"/>
      <c r="AU169" s="169"/>
      <c r="AV169" s="169"/>
      <c r="AW169" s="169"/>
      <c r="AX169" s="169"/>
      <c r="AY169" s="169"/>
      <c r="AZ169" s="169"/>
      <c r="BA169" s="169"/>
      <c r="BB169" s="169"/>
      <c r="BC169" s="169"/>
      <c r="BD169" s="169"/>
      <c r="BE169" s="169"/>
      <c r="BF169" s="169"/>
      <c r="BG169" s="169"/>
      <c r="BH169" s="169"/>
      <c r="BI169" s="169"/>
      <c r="BJ169" s="169"/>
      <c r="BK169" s="169"/>
      <c r="BL169" s="169"/>
      <c r="BM169" s="169"/>
      <c r="BN169" s="169"/>
      <c r="BO169" s="169"/>
      <c r="BP169" s="169"/>
      <c r="BQ169" s="169"/>
      <c r="BR169" s="169"/>
      <c r="BS169" s="169"/>
      <c r="BT169" s="169"/>
      <c r="BU169" s="169"/>
      <c r="BV169" s="169"/>
      <c r="BW169" s="169"/>
      <c r="BX169" s="169"/>
      <c r="BY169" s="169"/>
      <c r="BZ169" s="169"/>
      <c r="CA169" s="169"/>
      <c r="CB169" s="169"/>
      <c r="CO169" s="63">
        <v>2</v>
      </c>
      <c r="CP169" s="63" t="s">
        <v>120</v>
      </c>
      <c r="CQ169" s="63" t="s">
        <v>399</v>
      </c>
      <c r="CR169" s="63" t="s">
        <v>1102</v>
      </c>
      <c r="CS169" s="63">
        <v>266</v>
      </c>
    </row>
    <row r="170" spans="1:97" s="17" customFormat="1" ht="13.5">
      <c r="A170" s="167"/>
      <c r="B170" s="19"/>
      <c r="AD170" s="167"/>
      <c r="AE170" s="167"/>
      <c r="AF170" s="167"/>
      <c r="AG170" s="169"/>
      <c r="AH170" s="169"/>
      <c r="AI170" s="169"/>
      <c r="AJ170" s="169"/>
      <c r="AK170" s="169"/>
      <c r="AL170" s="169"/>
      <c r="AM170" s="169"/>
      <c r="AN170" s="169"/>
      <c r="AO170" s="169"/>
      <c r="AP170" s="169"/>
      <c r="AQ170" s="169"/>
      <c r="AR170" s="169"/>
      <c r="AS170" s="169"/>
      <c r="AT170" s="169"/>
      <c r="AU170" s="169"/>
      <c r="AV170" s="169"/>
      <c r="AW170" s="169"/>
      <c r="AX170" s="169"/>
      <c r="AY170" s="169"/>
      <c r="AZ170" s="169"/>
      <c r="BA170" s="169"/>
      <c r="BB170" s="169"/>
      <c r="BC170" s="169"/>
      <c r="BD170" s="169"/>
      <c r="BE170" s="169"/>
      <c r="BF170" s="169"/>
      <c r="BG170" s="169"/>
      <c r="BH170" s="169"/>
      <c r="BI170" s="169"/>
      <c r="BJ170" s="169"/>
      <c r="BK170" s="169"/>
      <c r="BL170" s="169"/>
      <c r="BM170" s="169"/>
      <c r="BN170" s="169"/>
      <c r="BO170" s="169"/>
      <c r="BP170" s="169"/>
      <c r="BQ170" s="169"/>
      <c r="BR170" s="169"/>
      <c r="BS170" s="169"/>
      <c r="BT170" s="169"/>
      <c r="BU170" s="169"/>
      <c r="BV170" s="169"/>
      <c r="BW170" s="169"/>
      <c r="BX170" s="169"/>
      <c r="BY170" s="169"/>
      <c r="BZ170" s="169"/>
      <c r="CA170" s="169"/>
      <c r="CB170" s="169"/>
      <c r="CO170" s="63"/>
      <c r="CP170" s="63"/>
      <c r="CQ170" s="63"/>
      <c r="CR170" s="63"/>
      <c r="CS170" s="63"/>
    </row>
    <row r="171" spans="1:97" s="17" customFormat="1" ht="13.5">
      <c r="A171" s="167"/>
      <c r="B171" s="19"/>
      <c r="AD171" s="167"/>
      <c r="AE171" s="167"/>
      <c r="AF171" s="167"/>
      <c r="AG171" s="169"/>
      <c r="AH171" s="169"/>
      <c r="AI171" s="169"/>
      <c r="AJ171" s="169"/>
      <c r="AK171" s="169"/>
      <c r="AL171" s="169"/>
      <c r="AM171" s="169"/>
      <c r="AN171" s="169"/>
      <c r="AO171" s="169"/>
      <c r="AP171" s="169"/>
      <c r="AQ171" s="169"/>
      <c r="AR171" s="169"/>
      <c r="AS171" s="169"/>
      <c r="AT171" s="169"/>
      <c r="AU171" s="169"/>
      <c r="AV171" s="169"/>
      <c r="AW171" s="169"/>
      <c r="AX171" s="169"/>
      <c r="AY171" s="169"/>
      <c r="AZ171" s="169"/>
      <c r="BA171" s="169"/>
      <c r="BB171" s="169"/>
      <c r="BC171" s="169"/>
      <c r="BD171" s="169"/>
      <c r="BE171" s="169"/>
      <c r="BF171" s="169"/>
      <c r="BG171" s="169"/>
      <c r="BH171" s="169"/>
      <c r="BI171" s="169"/>
      <c r="BJ171" s="169"/>
      <c r="BK171" s="169"/>
      <c r="BL171" s="169"/>
      <c r="BM171" s="169"/>
      <c r="BN171" s="169"/>
      <c r="BO171" s="169"/>
      <c r="BP171" s="169"/>
      <c r="BQ171" s="169"/>
      <c r="BR171" s="169"/>
      <c r="BS171" s="169"/>
      <c r="BT171" s="169"/>
      <c r="BU171" s="169"/>
      <c r="BV171" s="169"/>
      <c r="BW171" s="169"/>
      <c r="BX171" s="169"/>
      <c r="BY171" s="169"/>
      <c r="BZ171" s="169"/>
      <c r="CA171" s="169"/>
      <c r="CB171" s="169"/>
      <c r="CO171" s="63"/>
      <c r="CP171" s="63"/>
      <c r="CQ171" s="63"/>
      <c r="CR171" s="63"/>
      <c r="CS171" s="63"/>
    </row>
    <row r="172" spans="1:97" s="17" customFormat="1" ht="13.5">
      <c r="A172" s="167"/>
      <c r="B172" s="19"/>
      <c r="AD172" s="167"/>
      <c r="AE172" s="167"/>
      <c r="AF172" s="167"/>
      <c r="AG172" s="169"/>
      <c r="AH172" s="169"/>
      <c r="AI172" s="169"/>
      <c r="AJ172" s="169"/>
      <c r="AK172" s="169"/>
      <c r="AL172" s="169"/>
      <c r="AM172" s="169"/>
      <c r="AN172" s="169"/>
      <c r="AO172" s="169"/>
      <c r="AP172" s="169"/>
      <c r="AQ172" s="169"/>
      <c r="AR172" s="169"/>
      <c r="AS172" s="169"/>
      <c r="AT172" s="169"/>
      <c r="AU172" s="169"/>
      <c r="AV172" s="169"/>
      <c r="AW172" s="169"/>
      <c r="AX172" s="169"/>
      <c r="AY172" s="169"/>
      <c r="AZ172" s="169"/>
      <c r="BA172" s="169"/>
      <c r="BB172" s="169"/>
      <c r="BC172" s="169"/>
      <c r="BD172" s="169"/>
      <c r="BE172" s="169"/>
      <c r="BF172" s="169"/>
      <c r="BG172" s="169"/>
      <c r="BH172" s="169"/>
      <c r="BI172" s="169"/>
      <c r="BJ172" s="169"/>
      <c r="BK172" s="169"/>
      <c r="BL172" s="169"/>
      <c r="BM172" s="169"/>
      <c r="BN172" s="169"/>
      <c r="BO172" s="169"/>
      <c r="BP172" s="169"/>
      <c r="BQ172" s="169"/>
      <c r="BR172" s="169"/>
      <c r="BS172" s="169"/>
      <c r="BT172" s="169"/>
      <c r="BU172" s="169"/>
      <c r="BV172" s="169"/>
      <c r="BW172" s="169"/>
      <c r="BX172" s="169"/>
      <c r="BY172" s="169"/>
      <c r="BZ172" s="169"/>
      <c r="CA172" s="169"/>
      <c r="CB172" s="169"/>
      <c r="CO172" s="63"/>
      <c r="CP172" s="63"/>
      <c r="CQ172" s="63"/>
      <c r="CR172" s="63"/>
      <c r="CS172" s="63"/>
    </row>
    <row r="173" spans="1:97" s="17" customFormat="1" ht="13.5">
      <c r="A173" s="167"/>
      <c r="B173" s="19"/>
      <c r="AD173" s="167"/>
      <c r="AE173" s="167"/>
      <c r="AF173" s="167"/>
      <c r="AG173" s="169"/>
      <c r="AH173" s="169"/>
      <c r="AI173" s="169"/>
      <c r="AJ173" s="169"/>
      <c r="AK173" s="169"/>
      <c r="AL173" s="169"/>
      <c r="AM173" s="169"/>
      <c r="AN173" s="169"/>
      <c r="AO173" s="169"/>
      <c r="AP173" s="169"/>
      <c r="AQ173" s="169"/>
      <c r="AR173" s="169"/>
      <c r="AS173" s="169"/>
      <c r="AT173" s="169"/>
      <c r="AU173" s="169"/>
      <c r="AV173" s="169"/>
      <c r="AW173" s="169"/>
      <c r="AX173" s="169"/>
      <c r="AY173" s="169"/>
      <c r="AZ173" s="169"/>
      <c r="BA173" s="169"/>
      <c r="BB173" s="169"/>
      <c r="BC173" s="169"/>
      <c r="BD173" s="169"/>
      <c r="BE173" s="169"/>
      <c r="BF173" s="169"/>
      <c r="BG173" s="169"/>
      <c r="BH173" s="169"/>
      <c r="BI173" s="169"/>
      <c r="BJ173" s="169"/>
      <c r="BK173" s="169"/>
      <c r="BL173" s="169"/>
      <c r="BM173" s="169"/>
      <c r="BN173" s="169"/>
      <c r="BO173" s="169"/>
      <c r="BP173" s="169"/>
      <c r="BQ173" s="169"/>
      <c r="BR173" s="169"/>
      <c r="BS173" s="169"/>
      <c r="BT173" s="169"/>
      <c r="BU173" s="169"/>
      <c r="BV173" s="169"/>
      <c r="BW173" s="169"/>
      <c r="BX173" s="169"/>
      <c r="BY173" s="169"/>
      <c r="BZ173" s="169"/>
      <c r="CA173" s="169"/>
      <c r="CB173" s="169"/>
      <c r="CO173" s="63">
        <v>3</v>
      </c>
      <c r="CP173" s="63" t="s">
        <v>122</v>
      </c>
      <c r="CQ173" s="63" t="s">
        <v>1125</v>
      </c>
      <c r="CR173" s="63" t="s">
        <v>481</v>
      </c>
      <c r="CS173" s="63">
        <v>270</v>
      </c>
    </row>
    <row r="174" spans="1:97" s="17" customFormat="1" ht="13.5">
      <c r="A174" s="167"/>
      <c r="B174" s="19"/>
      <c r="AD174" s="167"/>
      <c r="AE174" s="167"/>
      <c r="AF174" s="167"/>
      <c r="AG174" s="169"/>
      <c r="AH174" s="169"/>
      <c r="AI174" s="169"/>
      <c r="AJ174" s="169"/>
      <c r="AK174" s="169"/>
      <c r="AL174" s="169"/>
      <c r="AM174" s="169"/>
      <c r="AN174" s="169"/>
      <c r="AO174" s="169"/>
      <c r="AP174" s="169"/>
      <c r="AQ174" s="169"/>
      <c r="AR174" s="169"/>
      <c r="AS174" s="169"/>
      <c r="AT174" s="169"/>
      <c r="AU174" s="169"/>
      <c r="AV174" s="169"/>
      <c r="AW174" s="169"/>
      <c r="AX174" s="169"/>
      <c r="AY174" s="169"/>
      <c r="AZ174" s="169"/>
      <c r="BA174" s="169"/>
      <c r="BB174" s="169"/>
      <c r="BC174" s="169"/>
      <c r="BD174" s="169"/>
      <c r="BE174" s="169"/>
      <c r="BF174" s="169"/>
      <c r="BG174" s="169"/>
      <c r="BH174" s="169"/>
      <c r="BI174" s="169"/>
      <c r="BJ174" s="169"/>
      <c r="BK174" s="169"/>
      <c r="BL174" s="169"/>
      <c r="BM174" s="169"/>
      <c r="BN174" s="169"/>
      <c r="BO174" s="169"/>
      <c r="BP174" s="169"/>
      <c r="BQ174" s="169"/>
      <c r="BR174" s="169"/>
      <c r="BS174" s="169"/>
      <c r="BT174" s="169"/>
      <c r="BU174" s="169"/>
      <c r="BV174" s="169"/>
      <c r="BW174" s="169"/>
      <c r="BX174" s="169"/>
      <c r="BY174" s="169"/>
      <c r="BZ174" s="169"/>
      <c r="CA174" s="169"/>
      <c r="CB174" s="169"/>
      <c r="CO174" s="63">
        <v>3</v>
      </c>
      <c r="CP174" s="63" t="s">
        <v>122</v>
      </c>
      <c r="CQ174" s="63" t="s">
        <v>1125</v>
      </c>
      <c r="CR174" s="63" t="s">
        <v>482</v>
      </c>
      <c r="CS174" s="63">
        <v>271</v>
      </c>
    </row>
    <row r="175" spans="1:97" s="17" customFormat="1" ht="13.5">
      <c r="A175" s="167"/>
      <c r="B175" s="19"/>
      <c r="AD175" s="167"/>
      <c r="AE175" s="167"/>
      <c r="AF175" s="167"/>
      <c r="AG175" s="169"/>
      <c r="AH175" s="169"/>
      <c r="AI175" s="169"/>
      <c r="AJ175" s="169"/>
      <c r="AK175" s="169"/>
      <c r="AL175" s="169"/>
      <c r="AM175" s="169"/>
      <c r="AN175" s="169"/>
      <c r="AO175" s="169"/>
      <c r="AP175" s="169"/>
      <c r="AQ175" s="169"/>
      <c r="AR175" s="169"/>
      <c r="AS175" s="169"/>
      <c r="AT175" s="169"/>
      <c r="AU175" s="169"/>
      <c r="AV175" s="169"/>
      <c r="AW175" s="169"/>
      <c r="AX175" s="169"/>
      <c r="AY175" s="169"/>
      <c r="AZ175" s="169"/>
      <c r="BA175" s="169"/>
      <c r="BB175" s="169"/>
      <c r="BC175" s="169"/>
      <c r="BD175" s="169"/>
      <c r="BE175" s="169"/>
      <c r="BF175" s="169"/>
      <c r="BG175" s="169"/>
      <c r="BH175" s="169"/>
      <c r="BI175" s="169"/>
      <c r="BJ175" s="169"/>
      <c r="BK175" s="169"/>
      <c r="BL175" s="169"/>
      <c r="BM175" s="169"/>
      <c r="BN175" s="169"/>
      <c r="BO175" s="169"/>
      <c r="BP175" s="169"/>
      <c r="BQ175" s="169"/>
      <c r="BR175" s="169"/>
      <c r="BS175" s="169"/>
      <c r="BT175" s="169"/>
      <c r="BU175" s="169"/>
      <c r="BV175" s="169"/>
      <c r="BW175" s="169"/>
      <c r="BX175" s="169"/>
      <c r="BY175" s="169"/>
      <c r="BZ175" s="169"/>
      <c r="CA175" s="169"/>
      <c r="CB175" s="169"/>
      <c r="CO175" s="63">
        <v>3</v>
      </c>
      <c r="CP175" s="63" t="s">
        <v>122</v>
      </c>
      <c r="CQ175" s="63" t="s">
        <v>1125</v>
      </c>
      <c r="CR175" s="63" t="s">
        <v>483</v>
      </c>
      <c r="CS175" s="63">
        <v>272</v>
      </c>
    </row>
    <row r="176" spans="1:97" s="17" customFormat="1" ht="13.5">
      <c r="A176" s="167"/>
      <c r="B176" s="19"/>
      <c r="AD176" s="167"/>
      <c r="AE176" s="167"/>
      <c r="AF176" s="167"/>
      <c r="AG176" s="169"/>
      <c r="AH176" s="169"/>
      <c r="AI176" s="169"/>
      <c r="AJ176" s="169"/>
      <c r="AK176" s="169"/>
      <c r="AL176" s="169"/>
      <c r="AM176" s="169"/>
      <c r="AN176" s="169"/>
      <c r="AO176" s="169"/>
      <c r="AP176" s="169"/>
      <c r="AQ176" s="169"/>
      <c r="AR176" s="169"/>
      <c r="AS176" s="169"/>
      <c r="AT176" s="169"/>
      <c r="AU176" s="169"/>
      <c r="AV176" s="169"/>
      <c r="AW176" s="169"/>
      <c r="AX176" s="169"/>
      <c r="AY176" s="169"/>
      <c r="AZ176" s="169"/>
      <c r="BA176" s="169"/>
      <c r="BB176" s="169"/>
      <c r="BC176" s="169"/>
      <c r="BD176" s="169"/>
      <c r="BE176" s="169"/>
      <c r="BF176" s="169"/>
      <c r="BG176" s="169"/>
      <c r="BH176" s="169"/>
      <c r="BI176" s="169"/>
      <c r="BJ176" s="169"/>
      <c r="BK176" s="169"/>
      <c r="BL176" s="169"/>
      <c r="BM176" s="169"/>
      <c r="BN176" s="169"/>
      <c r="BO176" s="169"/>
      <c r="BP176" s="169"/>
      <c r="BQ176" s="169"/>
      <c r="BR176" s="169"/>
      <c r="BS176" s="169"/>
      <c r="BT176" s="169"/>
      <c r="BU176" s="169"/>
      <c r="BV176" s="169"/>
      <c r="BW176" s="169"/>
      <c r="BX176" s="169"/>
      <c r="BY176" s="169"/>
      <c r="BZ176" s="169"/>
      <c r="CA176" s="169"/>
      <c r="CB176" s="169"/>
      <c r="CO176" s="63">
        <v>3</v>
      </c>
      <c r="CP176" s="63" t="s">
        <v>122</v>
      </c>
      <c r="CQ176" s="63" t="s">
        <v>1125</v>
      </c>
      <c r="CR176" s="63" t="s">
        <v>484</v>
      </c>
      <c r="CS176" s="63">
        <v>273</v>
      </c>
    </row>
    <row r="177" spans="1:97" s="17" customFormat="1" ht="13.5">
      <c r="A177" s="167"/>
      <c r="B177" s="19"/>
      <c r="AD177" s="167"/>
      <c r="AE177" s="167"/>
      <c r="AF177" s="167"/>
      <c r="AG177" s="169"/>
      <c r="AH177" s="169"/>
      <c r="AI177" s="169"/>
      <c r="AJ177" s="169"/>
      <c r="AK177" s="169"/>
      <c r="AL177" s="169"/>
      <c r="AM177" s="169"/>
      <c r="AN177" s="169"/>
      <c r="AO177" s="169"/>
      <c r="AP177" s="169"/>
      <c r="AQ177" s="169"/>
      <c r="AR177" s="169"/>
      <c r="AS177" s="169"/>
      <c r="AT177" s="169"/>
      <c r="AU177" s="169"/>
      <c r="AV177" s="169"/>
      <c r="AW177" s="169"/>
      <c r="AX177" s="169"/>
      <c r="AY177" s="169"/>
      <c r="AZ177" s="169"/>
      <c r="BA177" s="169"/>
      <c r="BB177" s="169"/>
      <c r="BC177" s="169"/>
      <c r="BD177" s="169"/>
      <c r="BE177" s="169"/>
      <c r="BF177" s="169"/>
      <c r="BG177" s="169"/>
      <c r="BH177" s="169"/>
      <c r="BI177" s="169"/>
      <c r="BJ177" s="169"/>
      <c r="BK177" s="169"/>
      <c r="BL177" s="169"/>
      <c r="BM177" s="169"/>
      <c r="BN177" s="169"/>
      <c r="BO177" s="169"/>
      <c r="BP177" s="169"/>
      <c r="BQ177" s="169"/>
      <c r="BR177" s="169"/>
      <c r="BS177" s="169"/>
      <c r="BT177" s="169"/>
      <c r="BU177" s="169"/>
      <c r="BV177" s="169"/>
      <c r="BW177" s="169"/>
      <c r="BX177" s="169"/>
      <c r="BY177" s="169"/>
      <c r="BZ177" s="169"/>
      <c r="CA177" s="169"/>
      <c r="CB177" s="169"/>
      <c r="CO177" s="63">
        <v>3</v>
      </c>
      <c r="CP177" s="63" t="s">
        <v>122</v>
      </c>
      <c r="CQ177" s="63" t="s">
        <v>1125</v>
      </c>
      <c r="CR177" s="63" t="s">
        <v>485</v>
      </c>
      <c r="CS177" s="63">
        <v>274</v>
      </c>
    </row>
    <row r="178" spans="1:97" s="17" customFormat="1" ht="13.5">
      <c r="A178" s="167"/>
      <c r="B178" s="19"/>
      <c r="AD178" s="167"/>
      <c r="AE178" s="167"/>
      <c r="AF178" s="167"/>
      <c r="AG178" s="169"/>
      <c r="AH178" s="169"/>
      <c r="AI178" s="169"/>
      <c r="AJ178" s="169"/>
      <c r="AK178" s="169"/>
      <c r="AL178" s="169"/>
      <c r="AM178" s="169"/>
      <c r="AN178" s="169"/>
      <c r="AO178" s="169"/>
      <c r="AP178" s="169"/>
      <c r="AQ178" s="169"/>
      <c r="AR178" s="169"/>
      <c r="AS178" s="169"/>
      <c r="AT178" s="169"/>
      <c r="AU178" s="169"/>
      <c r="AV178" s="169"/>
      <c r="AW178" s="169"/>
      <c r="AX178" s="169"/>
      <c r="AY178" s="169"/>
      <c r="AZ178" s="169"/>
      <c r="BA178" s="169"/>
      <c r="BB178" s="169"/>
      <c r="BC178" s="169"/>
      <c r="BD178" s="169"/>
      <c r="BE178" s="169"/>
      <c r="BF178" s="169"/>
      <c r="BG178" s="169"/>
      <c r="BH178" s="169"/>
      <c r="BI178" s="169"/>
      <c r="BJ178" s="169"/>
      <c r="BK178" s="169"/>
      <c r="BL178" s="169"/>
      <c r="BM178" s="169"/>
      <c r="BN178" s="169"/>
      <c r="BO178" s="169"/>
      <c r="BP178" s="169"/>
      <c r="BQ178" s="169"/>
      <c r="BR178" s="169"/>
      <c r="BS178" s="169"/>
      <c r="BT178" s="169"/>
      <c r="BU178" s="169"/>
      <c r="BV178" s="169"/>
      <c r="BW178" s="169"/>
      <c r="BX178" s="169"/>
      <c r="BY178" s="169"/>
      <c r="BZ178" s="169"/>
      <c r="CA178" s="169"/>
      <c r="CB178" s="169"/>
      <c r="CO178" s="63">
        <v>3</v>
      </c>
      <c r="CP178" s="63" t="s">
        <v>122</v>
      </c>
      <c r="CQ178" s="63" t="s">
        <v>1125</v>
      </c>
      <c r="CR178" s="63" t="s">
        <v>486</v>
      </c>
      <c r="CS178" s="63">
        <v>275</v>
      </c>
    </row>
    <row r="179" spans="1:97" s="17" customFormat="1" ht="13.5">
      <c r="A179" s="167"/>
      <c r="B179" s="19"/>
      <c r="AD179" s="167"/>
      <c r="AE179" s="167"/>
      <c r="AF179" s="167"/>
      <c r="AG179" s="169"/>
      <c r="AH179" s="169"/>
      <c r="AI179" s="169"/>
      <c r="AJ179" s="169"/>
      <c r="AK179" s="169"/>
      <c r="AL179" s="169"/>
      <c r="AM179" s="169"/>
      <c r="AN179" s="169"/>
      <c r="AO179" s="169"/>
      <c r="AP179" s="169"/>
      <c r="AQ179" s="169"/>
      <c r="AR179" s="169"/>
      <c r="AS179" s="169"/>
      <c r="AT179" s="169"/>
      <c r="AU179" s="169"/>
      <c r="AV179" s="169"/>
      <c r="AW179" s="169"/>
      <c r="AX179" s="169"/>
      <c r="AY179" s="169"/>
      <c r="AZ179" s="169"/>
      <c r="BA179" s="169"/>
      <c r="BB179" s="169"/>
      <c r="BC179" s="169"/>
      <c r="BD179" s="169"/>
      <c r="BE179" s="169"/>
      <c r="BF179" s="169"/>
      <c r="BG179" s="169"/>
      <c r="BH179" s="169"/>
      <c r="BI179" s="169"/>
      <c r="BJ179" s="169"/>
      <c r="BK179" s="169"/>
      <c r="BL179" s="169"/>
      <c r="BM179" s="169"/>
      <c r="BN179" s="169"/>
      <c r="BO179" s="169"/>
      <c r="BP179" s="169"/>
      <c r="BQ179" s="169"/>
      <c r="BR179" s="169"/>
      <c r="BS179" s="169"/>
      <c r="BT179" s="169"/>
      <c r="BU179" s="169"/>
      <c r="BV179" s="169"/>
      <c r="BW179" s="169"/>
      <c r="BX179" s="169"/>
      <c r="BY179" s="169"/>
      <c r="BZ179" s="169"/>
      <c r="CA179" s="169"/>
      <c r="CB179" s="169"/>
      <c r="CO179" s="63">
        <v>3</v>
      </c>
      <c r="CP179" s="63" t="s">
        <v>122</v>
      </c>
      <c r="CQ179" s="63" t="s">
        <v>1125</v>
      </c>
      <c r="CR179" s="63" t="s">
        <v>487</v>
      </c>
      <c r="CS179" s="63">
        <v>276</v>
      </c>
    </row>
    <row r="180" spans="1:97" s="17" customFormat="1" ht="13.5">
      <c r="A180" s="167"/>
      <c r="B180" s="19"/>
      <c r="AD180" s="167"/>
      <c r="AE180" s="167"/>
      <c r="AF180" s="167"/>
      <c r="AG180" s="169"/>
      <c r="AH180" s="169"/>
      <c r="AI180" s="169"/>
      <c r="AJ180" s="169"/>
      <c r="AK180" s="169"/>
      <c r="AL180" s="169"/>
      <c r="AM180" s="169"/>
      <c r="AN180" s="169"/>
      <c r="AO180" s="169"/>
      <c r="AP180" s="169"/>
      <c r="AQ180" s="169"/>
      <c r="AR180" s="169"/>
      <c r="AS180" s="169"/>
      <c r="AT180" s="169"/>
      <c r="AU180" s="169"/>
      <c r="AV180" s="169"/>
      <c r="AW180" s="169"/>
      <c r="AX180" s="169"/>
      <c r="AY180" s="169"/>
      <c r="AZ180" s="169"/>
      <c r="BA180" s="169"/>
      <c r="BB180" s="169"/>
      <c r="BC180" s="169"/>
      <c r="BD180" s="169"/>
      <c r="BE180" s="169"/>
      <c r="BF180" s="169"/>
      <c r="BG180" s="169"/>
      <c r="BH180" s="169"/>
      <c r="BI180" s="169"/>
      <c r="BJ180" s="169"/>
      <c r="BK180" s="169"/>
      <c r="BL180" s="169"/>
      <c r="BM180" s="169"/>
      <c r="BN180" s="169"/>
      <c r="BO180" s="169"/>
      <c r="BP180" s="169"/>
      <c r="BQ180" s="169"/>
      <c r="BR180" s="169"/>
      <c r="BS180" s="169"/>
      <c r="BT180" s="169"/>
      <c r="BU180" s="169"/>
      <c r="BV180" s="169"/>
      <c r="BW180" s="169"/>
      <c r="BX180" s="169"/>
      <c r="BY180" s="169"/>
      <c r="BZ180" s="169"/>
      <c r="CA180" s="169"/>
      <c r="CB180" s="169"/>
      <c r="CO180" s="63">
        <v>3</v>
      </c>
      <c r="CP180" s="63" t="s">
        <v>122</v>
      </c>
      <c r="CQ180" s="63" t="s">
        <v>1125</v>
      </c>
      <c r="CR180" s="63" t="s">
        <v>488</v>
      </c>
      <c r="CS180" s="63">
        <v>277</v>
      </c>
    </row>
    <row r="181" spans="1:97" s="17" customFormat="1" ht="13.5">
      <c r="A181" s="167"/>
      <c r="B181" s="19"/>
      <c r="AD181" s="167"/>
      <c r="AE181" s="167"/>
      <c r="AF181" s="167"/>
      <c r="AG181" s="169"/>
      <c r="AH181" s="169"/>
      <c r="AI181" s="169"/>
      <c r="AJ181" s="169"/>
      <c r="AK181" s="169"/>
      <c r="AL181" s="169"/>
      <c r="AM181" s="169"/>
      <c r="AN181" s="169"/>
      <c r="AO181" s="169"/>
      <c r="AP181" s="169"/>
      <c r="AQ181" s="169"/>
      <c r="AR181" s="169"/>
      <c r="AS181" s="169"/>
      <c r="AT181" s="169"/>
      <c r="AU181" s="169"/>
      <c r="AV181" s="169"/>
      <c r="AW181" s="169"/>
      <c r="AX181" s="169"/>
      <c r="AY181" s="169"/>
      <c r="AZ181" s="169"/>
      <c r="BA181" s="169"/>
      <c r="BB181" s="169"/>
      <c r="BC181" s="169"/>
      <c r="BD181" s="169"/>
      <c r="BE181" s="169"/>
      <c r="BF181" s="169"/>
      <c r="BG181" s="169"/>
      <c r="BH181" s="169"/>
      <c r="BI181" s="169"/>
      <c r="BJ181" s="169"/>
      <c r="BK181" s="169"/>
      <c r="BL181" s="169"/>
      <c r="BM181" s="169"/>
      <c r="BN181" s="169"/>
      <c r="BO181" s="169"/>
      <c r="BP181" s="169"/>
      <c r="BQ181" s="169"/>
      <c r="BR181" s="169"/>
      <c r="BS181" s="169"/>
      <c r="BT181" s="169"/>
      <c r="BU181" s="169"/>
      <c r="BV181" s="169"/>
      <c r="BW181" s="169"/>
      <c r="BX181" s="169"/>
      <c r="BY181" s="169"/>
      <c r="BZ181" s="169"/>
      <c r="CA181" s="169"/>
      <c r="CB181" s="169"/>
      <c r="CO181" s="63">
        <v>3</v>
      </c>
      <c r="CP181" s="63" t="s">
        <v>122</v>
      </c>
      <c r="CQ181" s="63" t="s">
        <v>1125</v>
      </c>
      <c r="CR181" s="63" t="s">
        <v>489</v>
      </c>
      <c r="CS181" s="63">
        <v>278</v>
      </c>
    </row>
    <row r="182" spans="1:97" s="17" customFormat="1" ht="13.5">
      <c r="A182" s="167"/>
      <c r="B182" s="19"/>
      <c r="AD182" s="167"/>
      <c r="AE182" s="167"/>
      <c r="AF182" s="167"/>
      <c r="AG182" s="169"/>
      <c r="AH182" s="169"/>
      <c r="AI182" s="169"/>
      <c r="AJ182" s="169"/>
      <c r="AK182" s="169"/>
      <c r="AL182" s="169"/>
      <c r="AM182" s="169"/>
      <c r="AN182" s="169"/>
      <c r="AO182" s="169"/>
      <c r="AP182" s="169"/>
      <c r="AQ182" s="169"/>
      <c r="AR182" s="169"/>
      <c r="AS182" s="169"/>
      <c r="AT182" s="169"/>
      <c r="AU182" s="169"/>
      <c r="AV182" s="169"/>
      <c r="AW182" s="169"/>
      <c r="AX182" s="169"/>
      <c r="AY182" s="169"/>
      <c r="AZ182" s="169"/>
      <c r="BA182" s="169"/>
      <c r="BB182" s="169"/>
      <c r="BC182" s="169"/>
      <c r="BD182" s="169"/>
      <c r="BE182" s="169"/>
      <c r="BF182" s="169"/>
      <c r="BG182" s="169"/>
      <c r="BH182" s="169"/>
      <c r="BI182" s="169"/>
      <c r="BJ182" s="169"/>
      <c r="BK182" s="169"/>
      <c r="BL182" s="169"/>
      <c r="BM182" s="169"/>
      <c r="BN182" s="169"/>
      <c r="BO182" s="169"/>
      <c r="BP182" s="169"/>
      <c r="BQ182" s="169"/>
      <c r="BR182" s="169"/>
      <c r="BS182" s="169"/>
      <c r="BT182" s="169"/>
      <c r="BU182" s="169"/>
      <c r="BV182" s="169"/>
      <c r="BW182" s="169"/>
      <c r="BX182" s="169"/>
      <c r="BY182" s="169"/>
      <c r="BZ182" s="169"/>
      <c r="CA182" s="169"/>
      <c r="CB182" s="169"/>
      <c r="CO182" s="63">
        <v>3</v>
      </c>
      <c r="CP182" s="63" t="s">
        <v>122</v>
      </c>
      <c r="CQ182" s="63" t="s">
        <v>1125</v>
      </c>
      <c r="CR182" s="63" t="s">
        <v>490</v>
      </c>
      <c r="CS182" s="63">
        <v>279</v>
      </c>
    </row>
    <row r="183" spans="1:97" s="17" customFormat="1" ht="13.5">
      <c r="A183" s="167"/>
      <c r="B183" s="19"/>
      <c r="AD183" s="167"/>
      <c r="AE183" s="167"/>
      <c r="AF183" s="167"/>
      <c r="AG183" s="169"/>
      <c r="AH183" s="169"/>
      <c r="AI183" s="169"/>
      <c r="AJ183" s="169"/>
      <c r="AK183" s="169"/>
      <c r="AL183" s="169"/>
      <c r="AM183" s="169"/>
      <c r="AN183" s="169"/>
      <c r="AO183" s="169"/>
      <c r="AP183" s="169"/>
      <c r="AQ183" s="169"/>
      <c r="AR183" s="169"/>
      <c r="AS183" s="169"/>
      <c r="AT183" s="169"/>
      <c r="AU183" s="169"/>
      <c r="AV183" s="169"/>
      <c r="AW183" s="169"/>
      <c r="AX183" s="169"/>
      <c r="AY183" s="169"/>
      <c r="AZ183" s="169"/>
      <c r="BA183" s="169"/>
      <c r="BB183" s="169"/>
      <c r="BC183" s="169"/>
      <c r="BD183" s="169"/>
      <c r="BE183" s="169"/>
      <c r="BF183" s="169"/>
      <c r="BG183" s="169"/>
      <c r="BH183" s="169"/>
      <c r="BI183" s="169"/>
      <c r="BJ183" s="169"/>
      <c r="BK183" s="169"/>
      <c r="BL183" s="169"/>
      <c r="BM183" s="169"/>
      <c r="BN183" s="169"/>
      <c r="BO183" s="169"/>
      <c r="BP183" s="169"/>
      <c r="BQ183" s="169"/>
      <c r="BR183" s="169"/>
      <c r="BS183" s="169"/>
      <c r="BT183" s="169"/>
      <c r="BU183" s="169"/>
      <c r="BV183" s="169"/>
      <c r="BW183" s="169"/>
      <c r="BX183" s="169"/>
      <c r="BY183" s="169"/>
      <c r="BZ183" s="169"/>
      <c r="CA183" s="169"/>
      <c r="CB183" s="169"/>
      <c r="CO183" s="63">
        <v>3</v>
      </c>
      <c r="CP183" s="63" t="s">
        <v>122</v>
      </c>
      <c r="CQ183" s="63" t="s">
        <v>1125</v>
      </c>
      <c r="CR183" s="63" t="s">
        <v>491</v>
      </c>
      <c r="CS183" s="63">
        <v>280</v>
      </c>
    </row>
    <row r="184" spans="1:97" s="17" customFormat="1" ht="13.5">
      <c r="A184" s="167"/>
      <c r="B184" s="19"/>
      <c r="AD184" s="167"/>
      <c r="AE184" s="167"/>
      <c r="AF184" s="167"/>
      <c r="AG184" s="169"/>
      <c r="AH184" s="169"/>
      <c r="AI184" s="169"/>
      <c r="AJ184" s="169"/>
      <c r="AK184" s="169"/>
      <c r="AL184" s="169"/>
      <c r="AM184" s="169"/>
      <c r="AN184" s="169"/>
      <c r="AO184" s="169"/>
      <c r="AP184" s="169"/>
      <c r="AQ184" s="169"/>
      <c r="AR184" s="169"/>
      <c r="AS184" s="169"/>
      <c r="AT184" s="169"/>
      <c r="AU184" s="169"/>
      <c r="AV184" s="169"/>
      <c r="AW184" s="169"/>
      <c r="AX184" s="169"/>
      <c r="AY184" s="169"/>
      <c r="AZ184" s="169"/>
      <c r="BA184" s="169"/>
      <c r="BB184" s="169"/>
      <c r="BC184" s="169"/>
      <c r="BD184" s="169"/>
      <c r="BE184" s="169"/>
      <c r="BF184" s="169"/>
      <c r="BG184" s="169"/>
      <c r="BH184" s="169"/>
      <c r="BI184" s="169"/>
      <c r="BJ184" s="169"/>
      <c r="BK184" s="169"/>
      <c r="BL184" s="169"/>
      <c r="BM184" s="169"/>
      <c r="BN184" s="169"/>
      <c r="BO184" s="169"/>
      <c r="BP184" s="169"/>
      <c r="BQ184" s="169"/>
      <c r="BR184" s="169"/>
      <c r="BS184" s="169"/>
      <c r="BT184" s="169"/>
      <c r="BU184" s="169"/>
      <c r="BV184" s="169"/>
      <c r="BW184" s="169"/>
      <c r="BX184" s="169"/>
      <c r="BY184" s="169"/>
      <c r="BZ184" s="169"/>
      <c r="CA184" s="169"/>
      <c r="CB184" s="169"/>
      <c r="CO184" s="63">
        <v>3</v>
      </c>
      <c r="CP184" s="63" t="s">
        <v>122</v>
      </c>
      <c r="CQ184" s="63" t="s">
        <v>1125</v>
      </c>
      <c r="CR184" s="63" t="s">
        <v>1122</v>
      </c>
      <c r="CS184" s="63">
        <v>281</v>
      </c>
    </row>
    <row r="185" spans="1:97" s="17" customFormat="1" ht="13.5">
      <c r="A185" s="167"/>
      <c r="B185" s="19"/>
      <c r="AD185" s="167"/>
      <c r="AE185" s="167"/>
      <c r="AF185" s="167"/>
      <c r="AG185" s="169"/>
      <c r="AH185" s="169"/>
      <c r="AI185" s="169"/>
      <c r="AJ185" s="169"/>
      <c r="AK185" s="169"/>
      <c r="AL185" s="169"/>
      <c r="AM185" s="169"/>
      <c r="AN185" s="169"/>
      <c r="AO185" s="169"/>
      <c r="AP185" s="169"/>
      <c r="AQ185" s="169"/>
      <c r="AR185" s="169"/>
      <c r="AS185" s="169"/>
      <c r="AT185" s="169"/>
      <c r="AU185" s="169"/>
      <c r="AV185" s="169"/>
      <c r="AW185" s="169"/>
      <c r="AX185" s="169"/>
      <c r="AY185" s="169"/>
      <c r="AZ185" s="169"/>
      <c r="BA185" s="169"/>
      <c r="BB185" s="169"/>
      <c r="BC185" s="169"/>
      <c r="BD185" s="169"/>
      <c r="BE185" s="169"/>
      <c r="BF185" s="169"/>
      <c r="BG185" s="169"/>
      <c r="BH185" s="169"/>
      <c r="BI185" s="169"/>
      <c r="BJ185" s="169"/>
      <c r="BK185" s="169"/>
      <c r="BL185" s="169"/>
      <c r="BM185" s="169"/>
      <c r="BN185" s="169"/>
      <c r="BO185" s="169"/>
      <c r="BP185" s="169"/>
      <c r="BQ185" s="169"/>
      <c r="BR185" s="169"/>
      <c r="BS185" s="169"/>
      <c r="BT185" s="169"/>
      <c r="BU185" s="169"/>
      <c r="BV185" s="169"/>
      <c r="BW185" s="169"/>
      <c r="BX185" s="169"/>
      <c r="BY185" s="169"/>
      <c r="BZ185" s="169"/>
      <c r="CA185" s="169"/>
      <c r="CB185" s="169"/>
      <c r="CO185" s="63">
        <v>3</v>
      </c>
      <c r="CP185" s="63" t="s">
        <v>122</v>
      </c>
      <c r="CQ185" s="63" t="s">
        <v>1125</v>
      </c>
      <c r="CR185" s="63" t="s">
        <v>492</v>
      </c>
      <c r="CS185" s="63">
        <v>282</v>
      </c>
    </row>
    <row r="186" spans="1:97" s="17" customFormat="1" ht="13.5">
      <c r="A186" s="167"/>
      <c r="B186" s="19"/>
      <c r="AD186" s="167"/>
      <c r="AE186" s="167"/>
      <c r="AF186" s="167"/>
      <c r="AG186" s="169"/>
      <c r="AH186" s="169"/>
      <c r="AI186" s="169"/>
      <c r="AJ186" s="169"/>
      <c r="AK186" s="169"/>
      <c r="AL186" s="169"/>
      <c r="AM186" s="169"/>
      <c r="AN186" s="169"/>
      <c r="AO186" s="169"/>
      <c r="AP186" s="169"/>
      <c r="AQ186" s="169"/>
      <c r="AR186" s="169"/>
      <c r="AS186" s="169"/>
      <c r="AT186" s="169"/>
      <c r="AU186" s="169"/>
      <c r="AV186" s="169"/>
      <c r="AW186" s="169"/>
      <c r="AX186" s="169"/>
      <c r="AY186" s="169"/>
      <c r="AZ186" s="169"/>
      <c r="BA186" s="169"/>
      <c r="BB186" s="169"/>
      <c r="BC186" s="169"/>
      <c r="BD186" s="169"/>
      <c r="BE186" s="169"/>
      <c r="BF186" s="169"/>
      <c r="BG186" s="169"/>
      <c r="BH186" s="169"/>
      <c r="BI186" s="169"/>
      <c r="BJ186" s="169"/>
      <c r="BK186" s="169"/>
      <c r="BL186" s="169"/>
      <c r="BM186" s="169"/>
      <c r="BN186" s="169"/>
      <c r="BO186" s="169"/>
      <c r="BP186" s="169"/>
      <c r="BQ186" s="169"/>
      <c r="BR186" s="169"/>
      <c r="BS186" s="169"/>
      <c r="BT186" s="169"/>
      <c r="BU186" s="169"/>
      <c r="BV186" s="169"/>
      <c r="BW186" s="169"/>
      <c r="BX186" s="169"/>
      <c r="BY186" s="169"/>
      <c r="BZ186" s="169"/>
      <c r="CA186" s="169"/>
      <c r="CB186" s="169"/>
      <c r="CO186" s="63">
        <v>3</v>
      </c>
      <c r="CP186" s="63" t="s">
        <v>122</v>
      </c>
      <c r="CQ186" s="63" t="s">
        <v>1125</v>
      </c>
      <c r="CR186" s="63" t="s">
        <v>493</v>
      </c>
      <c r="CS186" s="63">
        <v>283</v>
      </c>
    </row>
    <row r="187" spans="1:97" s="17" customFormat="1" ht="13.5">
      <c r="A187" s="167"/>
      <c r="B187" s="19"/>
      <c r="AD187" s="167"/>
      <c r="AE187" s="167"/>
      <c r="AF187" s="167"/>
      <c r="AG187" s="169"/>
      <c r="AH187" s="169"/>
      <c r="AI187" s="169"/>
      <c r="AJ187" s="169"/>
      <c r="AK187" s="169"/>
      <c r="AL187" s="169"/>
      <c r="AM187" s="169"/>
      <c r="AN187" s="169"/>
      <c r="AO187" s="169"/>
      <c r="AP187" s="169"/>
      <c r="AQ187" s="169"/>
      <c r="AR187" s="169"/>
      <c r="AS187" s="169"/>
      <c r="AT187" s="169"/>
      <c r="AU187" s="169"/>
      <c r="AV187" s="169"/>
      <c r="AW187" s="169"/>
      <c r="AX187" s="169"/>
      <c r="AY187" s="169"/>
      <c r="AZ187" s="169"/>
      <c r="BA187" s="169"/>
      <c r="BB187" s="169"/>
      <c r="BC187" s="169"/>
      <c r="BD187" s="169"/>
      <c r="BE187" s="169"/>
      <c r="BF187" s="169"/>
      <c r="BG187" s="169"/>
      <c r="BH187" s="169"/>
      <c r="BI187" s="169"/>
      <c r="BJ187" s="169"/>
      <c r="BK187" s="169"/>
      <c r="BL187" s="169"/>
      <c r="BM187" s="169"/>
      <c r="BN187" s="169"/>
      <c r="BO187" s="169"/>
      <c r="BP187" s="169"/>
      <c r="BQ187" s="169"/>
      <c r="BR187" s="169"/>
      <c r="BS187" s="169"/>
      <c r="BT187" s="169"/>
      <c r="BU187" s="169"/>
      <c r="BV187" s="169"/>
      <c r="BW187" s="169"/>
      <c r="BX187" s="169"/>
      <c r="BY187" s="169"/>
      <c r="BZ187" s="169"/>
      <c r="CA187" s="169"/>
      <c r="CB187" s="169"/>
      <c r="CO187" s="63">
        <v>3</v>
      </c>
      <c r="CP187" s="63" t="s">
        <v>122</v>
      </c>
      <c r="CQ187" s="63" t="s">
        <v>1125</v>
      </c>
      <c r="CR187" s="63" t="s">
        <v>494</v>
      </c>
      <c r="CS187" s="63">
        <v>284</v>
      </c>
    </row>
    <row r="188" spans="1:97" s="17" customFormat="1" ht="13.5">
      <c r="A188" s="167"/>
      <c r="B188" s="19"/>
      <c r="AD188" s="167"/>
      <c r="AE188" s="167"/>
      <c r="AF188" s="167"/>
      <c r="AG188" s="169"/>
      <c r="AH188" s="169"/>
      <c r="AI188" s="169"/>
      <c r="AJ188" s="169"/>
      <c r="AK188" s="169"/>
      <c r="AL188" s="169"/>
      <c r="AM188" s="169"/>
      <c r="AN188" s="169"/>
      <c r="AO188" s="169"/>
      <c r="AP188" s="169"/>
      <c r="AQ188" s="169"/>
      <c r="AR188" s="169"/>
      <c r="AS188" s="169"/>
      <c r="AT188" s="169"/>
      <c r="AU188" s="169"/>
      <c r="AV188" s="169"/>
      <c r="AW188" s="169"/>
      <c r="AX188" s="169"/>
      <c r="AY188" s="169"/>
      <c r="AZ188" s="169"/>
      <c r="BA188" s="169"/>
      <c r="BB188" s="169"/>
      <c r="BC188" s="169"/>
      <c r="BD188" s="169"/>
      <c r="BE188" s="169"/>
      <c r="BF188" s="169"/>
      <c r="BG188" s="169"/>
      <c r="BH188" s="169"/>
      <c r="BI188" s="169"/>
      <c r="BJ188" s="169"/>
      <c r="BK188" s="169"/>
      <c r="BL188" s="169"/>
      <c r="BM188" s="169"/>
      <c r="BN188" s="169"/>
      <c r="BO188" s="169"/>
      <c r="BP188" s="169"/>
      <c r="BQ188" s="169"/>
      <c r="BR188" s="169"/>
      <c r="BS188" s="169"/>
      <c r="BT188" s="169"/>
      <c r="BU188" s="169"/>
      <c r="BV188" s="169"/>
      <c r="BW188" s="169"/>
      <c r="BX188" s="169"/>
      <c r="BY188" s="169"/>
      <c r="BZ188" s="169"/>
      <c r="CA188" s="169"/>
      <c r="CB188" s="169"/>
      <c r="CO188" s="63">
        <v>3</v>
      </c>
      <c r="CP188" s="63" t="s">
        <v>122</v>
      </c>
      <c r="CQ188" s="63" t="s">
        <v>1125</v>
      </c>
      <c r="CR188" s="63" t="s">
        <v>1103</v>
      </c>
      <c r="CS188" s="63">
        <v>285</v>
      </c>
    </row>
    <row r="189" spans="1:97" s="17" customFormat="1" ht="13.5">
      <c r="A189" s="167"/>
      <c r="B189" s="19"/>
      <c r="AD189" s="167"/>
      <c r="AE189" s="167"/>
      <c r="AF189" s="167"/>
      <c r="AG189" s="169"/>
      <c r="AH189" s="169"/>
      <c r="AI189" s="169"/>
      <c r="AJ189" s="169"/>
      <c r="AK189" s="169"/>
      <c r="AL189" s="169"/>
      <c r="AM189" s="169"/>
      <c r="AN189" s="169"/>
      <c r="AO189" s="169"/>
      <c r="AP189" s="169"/>
      <c r="AQ189" s="169"/>
      <c r="AR189" s="169"/>
      <c r="AS189" s="169"/>
      <c r="AT189" s="169"/>
      <c r="AU189" s="169"/>
      <c r="AV189" s="169"/>
      <c r="AW189" s="169"/>
      <c r="AX189" s="169"/>
      <c r="AY189" s="169"/>
      <c r="AZ189" s="169"/>
      <c r="BA189" s="169"/>
      <c r="BB189" s="169"/>
      <c r="BC189" s="169"/>
      <c r="BD189" s="169"/>
      <c r="BE189" s="169"/>
      <c r="BF189" s="169"/>
      <c r="BG189" s="169"/>
      <c r="BH189" s="169"/>
      <c r="BI189" s="169"/>
      <c r="BJ189" s="169"/>
      <c r="BK189" s="169"/>
      <c r="BL189" s="169"/>
      <c r="BM189" s="169"/>
      <c r="BN189" s="169"/>
      <c r="BO189" s="169"/>
      <c r="BP189" s="169"/>
      <c r="BQ189" s="169"/>
      <c r="BR189" s="169"/>
      <c r="BS189" s="169"/>
      <c r="BT189" s="169"/>
      <c r="BU189" s="169"/>
      <c r="BV189" s="169"/>
      <c r="BW189" s="169"/>
      <c r="BX189" s="169"/>
      <c r="BY189" s="169"/>
      <c r="BZ189" s="169"/>
      <c r="CA189" s="169"/>
      <c r="CB189" s="169"/>
      <c r="CO189" s="63"/>
      <c r="CP189" s="63"/>
      <c r="CQ189" s="63"/>
      <c r="CR189" s="63"/>
      <c r="CS189" s="63"/>
    </row>
    <row r="190" spans="1:97" s="17" customFormat="1" ht="13.5">
      <c r="A190" s="167"/>
      <c r="B190" s="19"/>
      <c r="AD190" s="167"/>
      <c r="AE190" s="167"/>
      <c r="AF190" s="167"/>
      <c r="AG190" s="169"/>
      <c r="AH190" s="169"/>
      <c r="AI190" s="169"/>
      <c r="AJ190" s="169"/>
      <c r="AK190" s="169"/>
      <c r="AL190" s="169"/>
      <c r="AM190" s="169"/>
      <c r="AN190" s="169"/>
      <c r="AO190" s="169"/>
      <c r="AP190" s="169"/>
      <c r="AQ190" s="169"/>
      <c r="AR190" s="169"/>
      <c r="AS190" s="169"/>
      <c r="AT190" s="169"/>
      <c r="AU190" s="169"/>
      <c r="AV190" s="169"/>
      <c r="AW190" s="169"/>
      <c r="AX190" s="169"/>
      <c r="AY190" s="169"/>
      <c r="AZ190" s="169"/>
      <c r="BA190" s="169"/>
      <c r="BB190" s="169"/>
      <c r="BC190" s="169"/>
      <c r="BD190" s="169"/>
      <c r="BE190" s="169"/>
      <c r="BF190" s="169"/>
      <c r="BG190" s="169"/>
      <c r="BH190" s="169"/>
      <c r="BI190" s="169"/>
      <c r="BJ190" s="169"/>
      <c r="BK190" s="169"/>
      <c r="BL190" s="169"/>
      <c r="BM190" s="169"/>
      <c r="BN190" s="169"/>
      <c r="BO190" s="169"/>
      <c r="BP190" s="169"/>
      <c r="BQ190" s="169"/>
      <c r="BR190" s="169"/>
      <c r="BS190" s="169"/>
      <c r="BT190" s="169"/>
      <c r="BU190" s="169"/>
      <c r="BV190" s="169"/>
      <c r="BW190" s="169"/>
      <c r="BX190" s="169"/>
      <c r="BY190" s="169"/>
      <c r="BZ190" s="169"/>
      <c r="CA190" s="169"/>
      <c r="CB190" s="169"/>
      <c r="CO190" s="63"/>
      <c r="CP190" s="63"/>
      <c r="CQ190" s="63"/>
      <c r="CR190" s="63"/>
      <c r="CS190" s="63"/>
    </row>
    <row r="191" spans="1:97" s="17" customFormat="1" ht="13.5">
      <c r="A191" s="167"/>
      <c r="B191" s="19"/>
      <c r="AD191" s="167"/>
      <c r="AE191" s="167"/>
      <c r="AF191" s="167"/>
      <c r="AG191" s="169"/>
      <c r="AH191" s="169"/>
      <c r="AI191" s="169"/>
      <c r="AJ191" s="169"/>
      <c r="AK191" s="169"/>
      <c r="AL191" s="169"/>
      <c r="AM191" s="169"/>
      <c r="AN191" s="169"/>
      <c r="AO191" s="169"/>
      <c r="AP191" s="169"/>
      <c r="AQ191" s="169"/>
      <c r="AR191" s="169"/>
      <c r="AS191" s="169"/>
      <c r="AT191" s="169"/>
      <c r="AU191" s="169"/>
      <c r="AV191" s="169"/>
      <c r="AW191" s="169"/>
      <c r="AX191" s="169"/>
      <c r="AY191" s="169"/>
      <c r="AZ191" s="169"/>
      <c r="BA191" s="169"/>
      <c r="BB191" s="169"/>
      <c r="BC191" s="169"/>
      <c r="BD191" s="169"/>
      <c r="BE191" s="169"/>
      <c r="BF191" s="169"/>
      <c r="BG191" s="169"/>
      <c r="BH191" s="169"/>
      <c r="BI191" s="169"/>
      <c r="BJ191" s="169"/>
      <c r="BK191" s="169"/>
      <c r="BL191" s="169"/>
      <c r="BM191" s="169"/>
      <c r="BN191" s="169"/>
      <c r="BO191" s="169"/>
      <c r="BP191" s="169"/>
      <c r="BQ191" s="169"/>
      <c r="BR191" s="169"/>
      <c r="BS191" s="169"/>
      <c r="BT191" s="169"/>
      <c r="BU191" s="169"/>
      <c r="BV191" s="169"/>
      <c r="BW191" s="169"/>
      <c r="BX191" s="169"/>
      <c r="BY191" s="169"/>
      <c r="BZ191" s="169"/>
      <c r="CA191" s="169"/>
      <c r="CB191" s="169"/>
      <c r="CO191" s="63">
        <v>4</v>
      </c>
      <c r="CP191" s="63" t="s">
        <v>122</v>
      </c>
      <c r="CQ191" s="63" t="s">
        <v>495</v>
      </c>
      <c r="CR191" s="63" t="s">
        <v>496</v>
      </c>
      <c r="CS191" s="63">
        <v>287</v>
      </c>
    </row>
    <row r="192" spans="1:97" s="17" customFormat="1" ht="13.5">
      <c r="A192" s="167"/>
      <c r="B192" s="19"/>
      <c r="D192" s="19"/>
      <c r="E192" s="19"/>
      <c r="F192" s="19"/>
      <c r="AD192" s="167"/>
      <c r="AE192" s="167"/>
      <c r="AF192" s="167"/>
      <c r="AG192" s="169"/>
      <c r="AH192" s="169"/>
      <c r="AI192" s="169"/>
      <c r="AJ192" s="169"/>
      <c r="AK192" s="169"/>
      <c r="AL192" s="169"/>
      <c r="AM192" s="169"/>
      <c r="AN192" s="169"/>
      <c r="AO192" s="169"/>
      <c r="AP192" s="169"/>
      <c r="AQ192" s="169"/>
      <c r="AR192" s="169"/>
      <c r="AS192" s="169"/>
      <c r="AT192" s="169"/>
      <c r="AU192" s="169"/>
      <c r="AV192" s="169"/>
      <c r="AW192" s="169"/>
      <c r="AX192" s="169"/>
      <c r="AY192" s="169"/>
      <c r="AZ192" s="169"/>
      <c r="BA192" s="169"/>
      <c r="BB192" s="169"/>
      <c r="BC192" s="169"/>
      <c r="BD192" s="169"/>
      <c r="BE192" s="169"/>
      <c r="BF192" s="169"/>
      <c r="BG192" s="169"/>
      <c r="BH192" s="169"/>
      <c r="BI192" s="169"/>
      <c r="BJ192" s="169"/>
      <c r="BK192" s="169"/>
      <c r="BL192" s="169"/>
      <c r="BM192" s="169"/>
      <c r="BN192" s="169"/>
      <c r="BO192" s="169"/>
      <c r="BP192" s="169"/>
      <c r="BQ192" s="169"/>
      <c r="BR192" s="169"/>
      <c r="BS192" s="169"/>
      <c r="BT192" s="169"/>
      <c r="BU192" s="169"/>
      <c r="BV192" s="169"/>
      <c r="BW192" s="169"/>
      <c r="BX192" s="169"/>
      <c r="BY192" s="169"/>
      <c r="BZ192" s="169"/>
      <c r="CA192" s="169"/>
      <c r="CB192" s="169"/>
      <c r="CO192" s="63">
        <v>4</v>
      </c>
      <c r="CP192" s="63" t="s">
        <v>122</v>
      </c>
      <c r="CQ192" s="63" t="s">
        <v>495</v>
      </c>
      <c r="CR192" s="63" t="s">
        <v>497</v>
      </c>
      <c r="CS192" s="63">
        <v>288</v>
      </c>
    </row>
    <row r="193" spans="1:97" s="17" customFormat="1" ht="13.5">
      <c r="A193" s="167"/>
      <c r="B193" s="19"/>
      <c r="D193" s="19"/>
      <c r="E193" s="19"/>
      <c r="F193" s="19"/>
      <c r="AD193" s="167"/>
      <c r="AE193" s="167"/>
      <c r="AF193" s="167"/>
      <c r="AG193" s="169"/>
      <c r="AH193" s="169"/>
      <c r="AI193" s="169"/>
      <c r="AJ193" s="169"/>
      <c r="AK193" s="169"/>
      <c r="AL193" s="169"/>
      <c r="AM193" s="169"/>
      <c r="AN193" s="169"/>
      <c r="AO193" s="169"/>
      <c r="AP193" s="169"/>
      <c r="AQ193" s="169"/>
      <c r="AR193" s="169"/>
      <c r="AS193" s="169"/>
      <c r="AT193" s="169"/>
      <c r="AU193" s="169"/>
      <c r="AV193" s="169"/>
      <c r="AW193" s="169"/>
      <c r="AX193" s="169"/>
      <c r="AY193" s="169"/>
      <c r="AZ193" s="169"/>
      <c r="BA193" s="169"/>
      <c r="BB193" s="169"/>
      <c r="BC193" s="169"/>
      <c r="BD193" s="169"/>
      <c r="BE193" s="169"/>
      <c r="BF193" s="169"/>
      <c r="BG193" s="169"/>
      <c r="BH193" s="169"/>
      <c r="BI193" s="169"/>
      <c r="BJ193" s="169"/>
      <c r="BK193" s="169"/>
      <c r="BL193" s="169"/>
      <c r="BM193" s="169"/>
      <c r="BN193" s="169"/>
      <c r="BO193" s="169"/>
      <c r="BP193" s="169"/>
      <c r="BQ193" s="169"/>
      <c r="BR193" s="169"/>
      <c r="BS193" s="169"/>
      <c r="BT193" s="169"/>
      <c r="BU193" s="169"/>
      <c r="BV193" s="169"/>
      <c r="BW193" s="169"/>
      <c r="BX193" s="169"/>
      <c r="BY193" s="169"/>
      <c r="BZ193" s="169"/>
      <c r="CA193" s="169"/>
      <c r="CB193" s="169"/>
      <c r="CO193" s="63">
        <v>4</v>
      </c>
      <c r="CP193" s="63" t="s">
        <v>122</v>
      </c>
      <c r="CQ193" s="63" t="s">
        <v>495</v>
      </c>
      <c r="CR193" s="63" t="s">
        <v>498</v>
      </c>
      <c r="CS193" s="63">
        <v>289</v>
      </c>
    </row>
    <row r="194" spans="1:97" s="17" customFormat="1" ht="13.5">
      <c r="A194" s="167"/>
      <c r="B194" s="19"/>
      <c r="AD194" s="167"/>
      <c r="AE194" s="167"/>
      <c r="AF194" s="167"/>
      <c r="AG194" s="169"/>
      <c r="AH194" s="169"/>
      <c r="AI194" s="169"/>
      <c r="AJ194" s="169"/>
      <c r="AK194" s="169"/>
      <c r="AL194" s="169"/>
      <c r="AM194" s="169"/>
      <c r="AN194" s="169"/>
      <c r="AO194" s="169"/>
      <c r="AP194" s="169"/>
      <c r="AQ194" s="169"/>
      <c r="AR194" s="169"/>
      <c r="AS194" s="169"/>
      <c r="AT194" s="169"/>
      <c r="AU194" s="169"/>
      <c r="AV194" s="169"/>
      <c r="AW194" s="169"/>
      <c r="AX194" s="169"/>
      <c r="AY194" s="169"/>
      <c r="AZ194" s="169"/>
      <c r="BA194" s="169"/>
      <c r="BB194" s="169"/>
      <c r="BC194" s="169"/>
      <c r="BD194" s="169"/>
      <c r="BE194" s="169"/>
      <c r="BF194" s="169"/>
      <c r="BG194" s="169"/>
      <c r="BH194" s="169"/>
      <c r="BI194" s="169"/>
      <c r="BJ194" s="169"/>
      <c r="BK194" s="169"/>
      <c r="BL194" s="169"/>
      <c r="BM194" s="169"/>
      <c r="BN194" s="169"/>
      <c r="BO194" s="169"/>
      <c r="BP194" s="169"/>
      <c r="BQ194" s="169"/>
      <c r="BR194" s="169"/>
      <c r="BS194" s="169"/>
      <c r="BT194" s="169"/>
      <c r="BU194" s="169"/>
      <c r="BV194" s="169"/>
      <c r="BW194" s="169"/>
      <c r="BX194" s="169"/>
      <c r="BY194" s="169"/>
      <c r="BZ194" s="169"/>
      <c r="CA194" s="169"/>
      <c r="CB194" s="169"/>
      <c r="CO194" s="63">
        <v>4</v>
      </c>
      <c r="CP194" s="63" t="s">
        <v>122</v>
      </c>
      <c r="CQ194" s="63" t="s">
        <v>495</v>
      </c>
      <c r="CR194" s="63" t="s">
        <v>499</v>
      </c>
      <c r="CS194" s="63">
        <v>290</v>
      </c>
    </row>
    <row r="195" spans="1:97" s="17" customFormat="1" ht="13.5">
      <c r="A195" s="167"/>
      <c r="B195" s="19"/>
      <c r="AD195" s="167"/>
      <c r="AE195" s="167"/>
      <c r="AF195" s="167"/>
      <c r="AG195" s="169"/>
      <c r="AH195" s="169"/>
      <c r="AI195" s="169"/>
      <c r="AJ195" s="169"/>
      <c r="AK195" s="169"/>
      <c r="AL195" s="169"/>
      <c r="AM195" s="169"/>
      <c r="AN195" s="169"/>
      <c r="AO195" s="169"/>
      <c r="AP195" s="169"/>
      <c r="AQ195" s="169"/>
      <c r="AR195" s="169"/>
      <c r="AS195" s="169"/>
      <c r="AT195" s="169"/>
      <c r="AU195" s="169"/>
      <c r="AV195" s="169"/>
      <c r="AW195" s="169"/>
      <c r="AX195" s="169"/>
      <c r="AY195" s="169"/>
      <c r="AZ195" s="169"/>
      <c r="BA195" s="169"/>
      <c r="BB195" s="169"/>
      <c r="BC195" s="169"/>
      <c r="BD195" s="169"/>
      <c r="BE195" s="169"/>
      <c r="BF195" s="169"/>
      <c r="BG195" s="169"/>
      <c r="BH195" s="169"/>
      <c r="BI195" s="169"/>
      <c r="BJ195" s="169"/>
      <c r="BK195" s="169"/>
      <c r="BL195" s="169"/>
      <c r="BM195" s="169"/>
      <c r="BN195" s="169"/>
      <c r="BO195" s="169"/>
      <c r="BP195" s="169"/>
      <c r="BQ195" s="169"/>
      <c r="BR195" s="169"/>
      <c r="BS195" s="169"/>
      <c r="BT195" s="169"/>
      <c r="BU195" s="169"/>
      <c r="BV195" s="169"/>
      <c r="BW195" s="169"/>
      <c r="BX195" s="169"/>
      <c r="BY195" s="169"/>
      <c r="BZ195" s="169"/>
      <c r="CA195" s="169"/>
      <c r="CB195" s="169"/>
      <c r="CO195" s="63">
        <v>4</v>
      </c>
      <c r="CP195" s="63" t="s">
        <v>122</v>
      </c>
      <c r="CQ195" s="63" t="s">
        <v>495</v>
      </c>
      <c r="CR195" s="63" t="s">
        <v>500</v>
      </c>
      <c r="CS195" s="63">
        <v>291</v>
      </c>
    </row>
    <row r="196" spans="1:97" s="17" customFormat="1" ht="13.5">
      <c r="A196" s="167"/>
      <c r="B196" s="19"/>
      <c r="AD196" s="167"/>
      <c r="AE196" s="167"/>
      <c r="AF196" s="167"/>
      <c r="AG196" s="169"/>
      <c r="AH196" s="169"/>
      <c r="AI196" s="169"/>
      <c r="AJ196" s="169"/>
      <c r="AK196" s="169"/>
      <c r="AL196" s="169"/>
      <c r="AM196" s="169"/>
      <c r="AN196" s="169"/>
      <c r="AO196" s="169"/>
      <c r="AP196" s="169"/>
      <c r="AQ196" s="169"/>
      <c r="AR196" s="169"/>
      <c r="AS196" s="169"/>
      <c r="AT196" s="169"/>
      <c r="AU196" s="169"/>
      <c r="AV196" s="169"/>
      <c r="AW196" s="169"/>
      <c r="AX196" s="169"/>
      <c r="AY196" s="169"/>
      <c r="AZ196" s="169"/>
      <c r="BA196" s="169"/>
      <c r="BB196" s="169"/>
      <c r="BC196" s="169"/>
      <c r="BD196" s="169"/>
      <c r="BE196" s="169"/>
      <c r="BF196" s="169"/>
      <c r="BG196" s="169"/>
      <c r="BH196" s="169"/>
      <c r="BI196" s="169"/>
      <c r="BJ196" s="169"/>
      <c r="BK196" s="169"/>
      <c r="BL196" s="169"/>
      <c r="BM196" s="169"/>
      <c r="BN196" s="169"/>
      <c r="BO196" s="169"/>
      <c r="BP196" s="169"/>
      <c r="BQ196" s="169"/>
      <c r="BR196" s="169"/>
      <c r="BS196" s="169"/>
      <c r="BT196" s="169"/>
      <c r="BU196" s="169"/>
      <c r="BV196" s="169"/>
      <c r="BW196" s="169"/>
      <c r="BX196" s="169"/>
      <c r="BY196" s="169"/>
      <c r="BZ196" s="169"/>
      <c r="CA196" s="169"/>
      <c r="CB196" s="169"/>
      <c r="CO196" s="63">
        <v>4</v>
      </c>
      <c r="CP196" s="63" t="s">
        <v>122</v>
      </c>
      <c r="CQ196" s="63" t="s">
        <v>495</v>
      </c>
      <c r="CR196" s="63" t="s">
        <v>501</v>
      </c>
      <c r="CS196" s="63">
        <v>292</v>
      </c>
    </row>
    <row r="197" spans="1:97" s="17" customFormat="1" ht="13.5">
      <c r="A197" s="167"/>
      <c r="B197" s="19"/>
      <c r="AD197" s="167"/>
      <c r="AE197" s="167"/>
      <c r="AF197" s="167"/>
      <c r="AG197" s="169"/>
      <c r="AH197" s="169"/>
      <c r="AI197" s="169"/>
      <c r="AJ197" s="169"/>
      <c r="AK197" s="169"/>
      <c r="AL197" s="169"/>
      <c r="AM197" s="169"/>
      <c r="AN197" s="169"/>
      <c r="AO197" s="169"/>
      <c r="AP197" s="169"/>
      <c r="AQ197" s="169"/>
      <c r="AR197" s="169"/>
      <c r="AS197" s="169"/>
      <c r="AT197" s="169"/>
      <c r="AU197" s="169"/>
      <c r="AV197" s="169"/>
      <c r="AW197" s="169"/>
      <c r="AX197" s="169"/>
      <c r="AY197" s="169"/>
      <c r="AZ197" s="169"/>
      <c r="BA197" s="169"/>
      <c r="BB197" s="169"/>
      <c r="BC197" s="169"/>
      <c r="BD197" s="169"/>
      <c r="BE197" s="169"/>
      <c r="BF197" s="169"/>
      <c r="BG197" s="169"/>
      <c r="BH197" s="169"/>
      <c r="BI197" s="169"/>
      <c r="BJ197" s="169"/>
      <c r="BK197" s="169"/>
      <c r="BL197" s="169"/>
      <c r="BM197" s="169"/>
      <c r="BN197" s="169"/>
      <c r="BO197" s="169"/>
      <c r="BP197" s="169"/>
      <c r="BQ197" s="169"/>
      <c r="BR197" s="169"/>
      <c r="BS197" s="169"/>
      <c r="BT197" s="169"/>
      <c r="BU197" s="169"/>
      <c r="BV197" s="169"/>
      <c r="BW197" s="169"/>
      <c r="BX197" s="169"/>
      <c r="BY197" s="169"/>
      <c r="BZ197" s="169"/>
      <c r="CA197" s="169"/>
      <c r="CB197" s="169"/>
      <c r="CO197" s="63">
        <v>4</v>
      </c>
      <c r="CP197" s="63" t="s">
        <v>122</v>
      </c>
      <c r="CQ197" s="63" t="s">
        <v>495</v>
      </c>
      <c r="CR197" s="63" t="s">
        <v>502</v>
      </c>
      <c r="CS197" s="63">
        <v>293</v>
      </c>
    </row>
    <row r="198" spans="1:97" s="17" customFormat="1" ht="13.5">
      <c r="A198" s="167"/>
      <c r="B198" s="19"/>
      <c r="AD198" s="167"/>
      <c r="AE198" s="167"/>
      <c r="AF198" s="167"/>
      <c r="AG198" s="169"/>
      <c r="AH198" s="169"/>
      <c r="AI198" s="169"/>
      <c r="AJ198" s="169"/>
      <c r="AK198" s="169"/>
      <c r="AL198" s="169"/>
      <c r="AM198" s="169"/>
      <c r="AN198" s="169"/>
      <c r="AO198" s="169"/>
      <c r="AP198" s="169"/>
      <c r="AQ198" s="169"/>
      <c r="AR198" s="169"/>
      <c r="AS198" s="169"/>
      <c r="AT198" s="169"/>
      <c r="AU198" s="169"/>
      <c r="AV198" s="169"/>
      <c r="AW198" s="169"/>
      <c r="AX198" s="169"/>
      <c r="AY198" s="169"/>
      <c r="AZ198" s="169"/>
      <c r="BA198" s="169"/>
      <c r="BB198" s="169"/>
      <c r="BC198" s="169"/>
      <c r="BD198" s="169"/>
      <c r="BE198" s="169"/>
      <c r="BF198" s="169"/>
      <c r="BG198" s="169"/>
      <c r="BH198" s="169"/>
      <c r="BI198" s="169"/>
      <c r="BJ198" s="169"/>
      <c r="BK198" s="169"/>
      <c r="BL198" s="169"/>
      <c r="BM198" s="169"/>
      <c r="BN198" s="169"/>
      <c r="BO198" s="169"/>
      <c r="BP198" s="169"/>
      <c r="BQ198" s="169"/>
      <c r="BR198" s="169"/>
      <c r="BS198" s="169"/>
      <c r="BT198" s="169"/>
      <c r="BU198" s="169"/>
      <c r="BV198" s="169"/>
      <c r="BW198" s="169"/>
      <c r="BX198" s="169"/>
      <c r="BY198" s="169"/>
      <c r="BZ198" s="169"/>
      <c r="CA198" s="169"/>
      <c r="CB198" s="169"/>
      <c r="CO198" s="63">
        <v>4</v>
      </c>
      <c r="CP198" s="63" t="s">
        <v>122</v>
      </c>
      <c r="CQ198" s="63" t="s">
        <v>495</v>
      </c>
      <c r="CR198" s="63" t="s">
        <v>503</v>
      </c>
      <c r="CS198" s="63">
        <v>294</v>
      </c>
    </row>
    <row r="199" spans="1:97" s="17" customFormat="1" ht="13.5">
      <c r="A199" s="167"/>
      <c r="B199" s="19"/>
      <c r="AD199" s="167"/>
      <c r="AE199" s="167"/>
      <c r="AF199" s="167"/>
      <c r="AG199" s="169"/>
      <c r="AH199" s="169"/>
      <c r="AI199" s="169"/>
      <c r="AJ199" s="169"/>
      <c r="AK199" s="169"/>
      <c r="AL199" s="169"/>
      <c r="AM199" s="169"/>
      <c r="AN199" s="169"/>
      <c r="AO199" s="169"/>
      <c r="AP199" s="169"/>
      <c r="AQ199" s="169"/>
      <c r="AR199" s="169"/>
      <c r="AS199" s="169"/>
      <c r="AT199" s="169"/>
      <c r="AU199" s="169"/>
      <c r="AV199" s="169"/>
      <c r="AW199" s="169"/>
      <c r="AX199" s="169"/>
      <c r="AY199" s="169"/>
      <c r="AZ199" s="169"/>
      <c r="BA199" s="169"/>
      <c r="BB199" s="169"/>
      <c r="BC199" s="169"/>
      <c r="BD199" s="169"/>
      <c r="BE199" s="169"/>
      <c r="BF199" s="169"/>
      <c r="BG199" s="169"/>
      <c r="BH199" s="169"/>
      <c r="BI199" s="169"/>
      <c r="BJ199" s="169"/>
      <c r="BK199" s="169"/>
      <c r="BL199" s="169"/>
      <c r="BM199" s="169"/>
      <c r="BN199" s="169"/>
      <c r="BO199" s="169"/>
      <c r="BP199" s="169"/>
      <c r="BQ199" s="169"/>
      <c r="BR199" s="169"/>
      <c r="BS199" s="169"/>
      <c r="BT199" s="169"/>
      <c r="BU199" s="169"/>
      <c r="BV199" s="169"/>
      <c r="BW199" s="169"/>
      <c r="BX199" s="169"/>
      <c r="BY199" s="169"/>
      <c r="BZ199" s="169"/>
      <c r="CA199" s="169"/>
      <c r="CB199" s="169"/>
      <c r="CO199" s="63">
        <v>4</v>
      </c>
      <c r="CP199" s="63" t="s">
        <v>122</v>
      </c>
      <c r="CQ199" s="63" t="s">
        <v>495</v>
      </c>
      <c r="CR199" s="63" t="s">
        <v>504</v>
      </c>
      <c r="CS199" s="63">
        <v>295</v>
      </c>
    </row>
    <row r="200" spans="1:97" s="17" customFormat="1" ht="13.5">
      <c r="A200" s="167"/>
      <c r="B200" s="19"/>
      <c r="AD200" s="167"/>
      <c r="AE200" s="167"/>
      <c r="AF200" s="167"/>
      <c r="AG200" s="169"/>
      <c r="AH200" s="169"/>
      <c r="AI200" s="169"/>
      <c r="AJ200" s="169"/>
      <c r="AK200" s="169"/>
      <c r="AL200" s="169"/>
      <c r="AM200" s="169"/>
      <c r="AN200" s="169"/>
      <c r="AO200" s="169"/>
      <c r="AP200" s="169"/>
      <c r="AQ200" s="169"/>
      <c r="AR200" s="169"/>
      <c r="AS200" s="169"/>
      <c r="AT200" s="169"/>
      <c r="AU200" s="169"/>
      <c r="AV200" s="169"/>
      <c r="AW200" s="169"/>
      <c r="AX200" s="169"/>
      <c r="AY200" s="169"/>
      <c r="AZ200" s="169"/>
      <c r="BA200" s="169"/>
      <c r="BB200" s="169"/>
      <c r="BC200" s="169"/>
      <c r="BD200" s="169"/>
      <c r="BE200" s="169"/>
      <c r="BF200" s="169"/>
      <c r="BG200" s="169"/>
      <c r="BH200" s="169"/>
      <c r="BI200" s="169"/>
      <c r="BJ200" s="169"/>
      <c r="BK200" s="169"/>
      <c r="BL200" s="169"/>
      <c r="BM200" s="169"/>
      <c r="BN200" s="169"/>
      <c r="BO200" s="169"/>
      <c r="BP200" s="169"/>
      <c r="BQ200" s="169"/>
      <c r="BR200" s="169"/>
      <c r="BS200" s="169"/>
      <c r="BT200" s="169"/>
      <c r="BU200" s="169"/>
      <c r="BV200" s="169"/>
      <c r="BW200" s="169"/>
      <c r="BX200" s="169"/>
      <c r="BY200" s="169"/>
      <c r="BZ200" s="169"/>
      <c r="CA200" s="169"/>
      <c r="CB200" s="169"/>
      <c r="CO200" s="63">
        <v>4</v>
      </c>
      <c r="CP200" s="63" t="s">
        <v>122</v>
      </c>
      <c r="CQ200" s="63" t="s">
        <v>495</v>
      </c>
      <c r="CR200" s="63" t="s">
        <v>505</v>
      </c>
      <c r="CS200" s="63">
        <v>296</v>
      </c>
    </row>
    <row r="201" spans="1:97" s="17" customFormat="1" ht="13.5">
      <c r="A201" s="167"/>
      <c r="B201" s="19"/>
      <c r="AD201" s="167"/>
      <c r="AE201" s="167"/>
      <c r="AF201" s="167"/>
      <c r="AG201" s="169"/>
      <c r="AH201" s="169"/>
      <c r="AI201" s="169"/>
      <c r="AJ201" s="169"/>
      <c r="AK201" s="169"/>
      <c r="AL201" s="169"/>
      <c r="AM201" s="169"/>
      <c r="AN201" s="169"/>
      <c r="AO201" s="169"/>
      <c r="AP201" s="169"/>
      <c r="AQ201" s="169"/>
      <c r="AR201" s="169"/>
      <c r="AS201" s="169"/>
      <c r="AT201" s="169"/>
      <c r="AU201" s="169"/>
      <c r="AV201" s="169"/>
      <c r="AW201" s="169"/>
      <c r="AX201" s="169"/>
      <c r="AY201" s="169"/>
      <c r="AZ201" s="169"/>
      <c r="BA201" s="169"/>
      <c r="BB201" s="169"/>
      <c r="BC201" s="169"/>
      <c r="BD201" s="169"/>
      <c r="BE201" s="169"/>
      <c r="BF201" s="169"/>
      <c r="BG201" s="169"/>
      <c r="BH201" s="169"/>
      <c r="BI201" s="169"/>
      <c r="BJ201" s="169"/>
      <c r="BK201" s="169"/>
      <c r="BL201" s="169"/>
      <c r="BM201" s="169"/>
      <c r="BN201" s="169"/>
      <c r="BO201" s="169"/>
      <c r="BP201" s="169"/>
      <c r="BQ201" s="169"/>
      <c r="BR201" s="169"/>
      <c r="BS201" s="169"/>
      <c r="BT201" s="169"/>
      <c r="BU201" s="169"/>
      <c r="BV201" s="169"/>
      <c r="BW201" s="169"/>
      <c r="BX201" s="169"/>
      <c r="BY201" s="169"/>
      <c r="BZ201" s="169"/>
      <c r="CA201" s="169"/>
      <c r="CB201" s="169"/>
      <c r="CO201" s="63">
        <v>4</v>
      </c>
      <c r="CP201" s="63" t="s">
        <v>122</v>
      </c>
      <c r="CQ201" s="63" t="s">
        <v>495</v>
      </c>
      <c r="CR201" s="63" t="s">
        <v>506</v>
      </c>
      <c r="CS201" s="63">
        <v>297</v>
      </c>
    </row>
    <row r="202" spans="1:97" s="17" customFormat="1" ht="13.5">
      <c r="A202" s="167"/>
      <c r="B202" s="19"/>
      <c r="AD202" s="167"/>
      <c r="AE202" s="167"/>
      <c r="AF202" s="167"/>
      <c r="AG202" s="169"/>
      <c r="AH202" s="169"/>
      <c r="AI202" s="169"/>
      <c r="AJ202" s="169"/>
      <c r="AK202" s="169"/>
      <c r="AL202" s="169"/>
      <c r="AM202" s="169"/>
      <c r="AN202" s="169"/>
      <c r="AO202" s="169"/>
      <c r="AP202" s="169"/>
      <c r="AQ202" s="169"/>
      <c r="AR202" s="169"/>
      <c r="AS202" s="169"/>
      <c r="AT202" s="169"/>
      <c r="AU202" s="169"/>
      <c r="AV202" s="169"/>
      <c r="AW202" s="169"/>
      <c r="AX202" s="169"/>
      <c r="AY202" s="169"/>
      <c r="AZ202" s="169"/>
      <c r="BA202" s="169"/>
      <c r="BB202" s="169"/>
      <c r="BC202" s="169"/>
      <c r="BD202" s="169"/>
      <c r="BE202" s="169"/>
      <c r="BF202" s="169"/>
      <c r="BG202" s="169"/>
      <c r="BH202" s="169"/>
      <c r="BI202" s="169"/>
      <c r="BJ202" s="169"/>
      <c r="BK202" s="169"/>
      <c r="BL202" s="169"/>
      <c r="BM202" s="169"/>
      <c r="BN202" s="169"/>
      <c r="BO202" s="169"/>
      <c r="BP202" s="169"/>
      <c r="BQ202" s="169"/>
      <c r="BR202" s="169"/>
      <c r="BS202" s="169"/>
      <c r="BT202" s="169"/>
      <c r="BU202" s="169"/>
      <c r="BV202" s="169"/>
      <c r="BW202" s="169"/>
      <c r="BX202" s="169"/>
      <c r="BY202" s="169"/>
      <c r="BZ202" s="169"/>
      <c r="CA202" s="169"/>
      <c r="CB202" s="169"/>
      <c r="CO202" s="63">
        <v>4</v>
      </c>
      <c r="CP202" s="63" t="s">
        <v>122</v>
      </c>
      <c r="CQ202" s="63" t="s">
        <v>495</v>
      </c>
      <c r="CR202" s="63" t="s">
        <v>507</v>
      </c>
      <c r="CS202" s="63">
        <v>298</v>
      </c>
    </row>
    <row r="203" spans="1:97" s="17" customFormat="1" ht="13.5">
      <c r="A203" s="167"/>
      <c r="B203" s="19"/>
      <c r="AD203" s="167"/>
      <c r="AE203" s="167"/>
      <c r="AF203" s="167"/>
      <c r="AG203" s="169"/>
      <c r="AH203" s="169"/>
      <c r="AI203" s="169"/>
      <c r="AJ203" s="169"/>
      <c r="AK203" s="169"/>
      <c r="AL203" s="169"/>
      <c r="AM203" s="169"/>
      <c r="AN203" s="169"/>
      <c r="AO203" s="169"/>
      <c r="AP203" s="169"/>
      <c r="AQ203" s="169"/>
      <c r="AR203" s="169"/>
      <c r="AS203" s="169"/>
      <c r="AT203" s="169"/>
      <c r="AU203" s="169"/>
      <c r="AV203" s="169"/>
      <c r="AW203" s="169"/>
      <c r="AX203" s="169"/>
      <c r="AY203" s="169"/>
      <c r="AZ203" s="169"/>
      <c r="BA203" s="169"/>
      <c r="BB203" s="169"/>
      <c r="BC203" s="169"/>
      <c r="BD203" s="169"/>
      <c r="BE203" s="169"/>
      <c r="BF203" s="169"/>
      <c r="BG203" s="169"/>
      <c r="BH203" s="169"/>
      <c r="BI203" s="169"/>
      <c r="BJ203" s="169"/>
      <c r="BK203" s="169"/>
      <c r="BL203" s="169"/>
      <c r="BM203" s="169"/>
      <c r="BN203" s="169"/>
      <c r="BO203" s="169"/>
      <c r="BP203" s="169"/>
      <c r="BQ203" s="169"/>
      <c r="BR203" s="169"/>
      <c r="BS203" s="169"/>
      <c r="BT203" s="169"/>
      <c r="BU203" s="169"/>
      <c r="BV203" s="169"/>
      <c r="BW203" s="169"/>
      <c r="BX203" s="169"/>
      <c r="BY203" s="169"/>
      <c r="BZ203" s="169"/>
      <c r="CA203" s="169"/>
      <c r="CB203" s="169"/>
      <c r="CO203" s="63">
        <v>4</v>
      </c>
      <c r="CP203" s="63" t="s">
        <v>122</v>
      </c>
      <c r="CQ203" s="63" t="s">
        <v>495</v>
      </c>
      <c r="CR203" s="63" t="s">
        <v>508</v>
      </c>
      <c r="CS203" s="63">
        <v>299</v>
      </c>
    </row>
    <row r="204" spans="1:97" s="17" customFormat="1" ht="13.5">
      <c r="A204" s="167"/>
      <c r="B204" s="19"/>
      <c r="AD204" s="167"/>
      <c r="AE204" s="167"/>
      <c r="AF204" s="167"/>
      <c r="AG204" s="169"/>
      <c r="AH204" s="169"/>
      <c r="AI204" s="169"/>
      <c r="AJ204" s="169"/>
      <c r="AK204" s="169"/>
      <c r="AL204" s="169"/>
      <c r="AM204" s="169"/>
      <c r="AN204" s="169"/>
      <c r="AO204" s="169"/>
      <c r="AP204" s="169"/>
      <c r="AQ204" s="169"/>
      <c r="AR204" s="169"/>
      <c r="AS204" s="169"/>
      <c r="AT204" s="169"/>
      <c r="AU204" s="169"/>
      <c r="AV204" s="169"/>
      <c r="AW204" s="169"/>
      <c r="AX204" s="169"/>
      <c r="AY204" s="169"/>
      <c r="AZ204" s="169"/>
      <c r="BA204" s="169"/>
      <c r="BB204" s="169"/>
      <c r="BC204" s="169"/>
      <c r="BD204" s="169"/>
      <c r="BE204" s="169"/>
      <c r="BF204" s="169"/>
      <c r="BG204" s="169"/>
      <c r="BH204" s="169"/>
      <c r="BI204" s="169"/>
      <c r="BJ204" s="169"/>
      <c r="BK204" s="169"/>
      <c r="BL204" s="169"/>
      <c r="BM204" s="169"/>
      <c r="BN204" s="169"/>
      <c r="BO204" s="169"/>
      <c r="BP204" s="169"/>
      <c r="BQ204" s="169"/>
      <c r="BR204" s="169"/>
      <c r="BS204" s="169"/>
      <c r="BT204" s="169"/>
      <c r="BU204" s="169"/>
      <c r="BV204" s="169"/>
      <c r="BW204" s="169"/>
      <c r="BX204" s="169"/>
      <c r="BY204" s="169"/>
      <c r="BZ204" s="169"/>
      <c r="CA204" s="169"/>
      <c r="CB204" s="169"/>
      <c r="CO204" s="63">
        <v>4</v>
      </c>
      <c r="CP204" s="63" t="s">
        <v>122</v>
      </c>
      <c r="CQ204" s="63" t="s">
        <v>495</v>
      </c>
      <c r="CR204" s="63" t="s">
        <v>509</v>
      </c>
      <c r="CS204" s="63">
        <v>300</v>
      </c>
    </row>
    <row r="205" spans="1:97" s="17" customFormat="1" ht="13.5">
      <c r="A205" s="167"/>
      <c r="B205" s="19"/>
      <c r="AD205" s="167"/>
      <c r="AE205" s="167"/>
      <c r="AF205" s="167"/>
      <c r="AG205" s="169"/>
      <c r="AH205" s="169"/>
      <c r="AI205" s="169"/>
      <c r="AJ205" s="169"/>
      <c r="AK205" s="169"/>
      <c r="AL205" s="169"/>
      <c r="AM205" s="169"/>
      <c r="AN205" s="169"/>
      <c r="AO205" s="169"/>
      <c r="AP205" s="169"/>
      <c r="AQ205" s="169"/>
      <c r="AR205" s="169"/>
      <c r="AS205" s="169"/>
      <c r="AT205" s="169"/>
      <c r="AU205" s="169"/>
      <c r="AV205" s="169"/>
      <c r="AW205" s="169"/>
      <c r="AX205" s="169"/>
      <c r="AY205" s="169"/>
      <c r="AZ205" s="169"/>
      <c r="BA205" s="169"/>
      <c r="BB205" s="169"/>
      <c r="BC205" s="169"/>
      <c r="BD205" s="169"/>
      <c r="BE205" s="169"/>
      <c r="BF205" s="169"/>
      <c r="BG205" s="169"/>
      <c r="BH205" s="169"/>
      <c r="BI205" s="169"/>
      <c r="BJ205" s="169"/>
      <c r="BK205" s="169"/>
      <c r="BL205" s="169"/>
      <c r="BM205" s="169"/>
      <c r="BN205" s="169"/>
      <c r="BO205" s="169"/>
      <c r="BP205" s="169"/>
      <c r="BQ205" s="169"/>
      <c r="BR205" s="169"/>
      <c r="BS205" s="169"/>
      <c r="BT205" s="169"/>
      <c r="BU205" s="169"/>
      <c r="BV205" s="169"/>
      <c r="BW205" s="169"/>
      <c r="BX205" s="169"/>
      <c r="BY205" s="169"/>
      <c r="BZ205" s="169"/>
      <c r="CA205" s="169"/>
      <c r="CB205" s="169"/>
      <c r="CO205" s="63">
        <v>4</v>
      </c>
      <c r="CP205" s="63" t="s">
        <v>122</v>
      </c>
      <c r="CQ205" s="63" t="s">
        <v>495</v>
      </c>
      <c r="CR205" s="63" t="s">
        <v>510</v>
      </c>
      <c r="CS205" s="63">
        <v>301</v>
      </c>
    </row>
    <row r="206" spans="1:97" s="17" customFormat="1" ht="13.5">
      <c r="A206" s="167"/>
      <c r="B206" s="19"/>
      <c r="AD206" s="167"/>
      <c r="AE206" s="167"/>
      <c r="AF206" s="167"/>
      <c r="AG206" s="169"/>
      <c r="AH206" s="169"/>
      <c r="AI206" s="169"/>
      <c r="AJ206" s="169"/>
      <c r="AK206" s="169"/>
      <c r="AL206" s="169"/>
      <c r="AM206" s="169"/>
      <c r="AN206" s="169"/>
      <c r="AO206" s="169"/>
      <c r="AP206" s="169"/>
      <c r="AQ206" s="169"/>
      <c r="AR206" s="169"/>
      <c r="AS206" s="169"/>
      <c r="AT206" s="169"/>
      <c r="AU206" s="169"/>
      <c r="AV206" s="169"/>
      <c r="AW206" s="169"/>
      <c r="AX206" s="169"/>
      <c r="AY206" s="169"/>
      <c r="AZ206" s="169"/>
      <c r="BA206" s="169"/>
      <c r="BB206" s="169"/>
      <c r="BC206" s="169"/>
      <c r="BD206" s="169"/>
      <c r="BE206" s="169"/>
      <c r="BF206" s="169"/>
      <c r="BG206" s="169"/>
      <c r="BH206" s="169"/>
      <c r="BI206" s="169"/>
      <c r="BJ206" s="169"/>
      <c r="BK206" s="169"/>
      <c r="BL206" s="169"/>
      <c r="BM206" s="169"/>
      <c r="BN206" s="169"/>
      <c r="BO206" s="169"/>
      <c r="BP206" s="169"/>
      <c r="BQ206" s="169"/>
      <c r="BR206" s="169"/>
      <c r="BS206" s="169"/>
      <c r="BT206" s="169"/>
      <c r="BU206" s="169"/>
      <c r="BV206" s="169"/>
      <c r="BW206" s="169"/>
      <c r="BX206" s="169"/>
      <c r="BY206" s="169"/>
      <c r="BZ206" s="169"/>
      <c r="CA206" s="169"/>
      <c r="CB206" s="169"/>
      <c r="CO206" s="63">
        <v>4</v>
      </c>
      <c r="CP206" s="63" t="s">
        <v>122</v>
      </c>
      <c r="CQ206" s="63" t="s">
        <v>495</v>
      </c>
      <c r="CR206" s="63" t="s">
        <v>511</v>
      </c>
      <c r="CS206" s="63">
        <v>302</v>
      </c>
    </row>
    <row r="207" spans="1:97" s="17" customFormat="1" ht="13.5">
      <c r="A207" s="167"/>
      <c r="B207" s="19"/>
      <c r="AD207" s="167"/>
      <c r="AE207" s="167"/>
      <c r="AF207" s="167"/>
      <c r="AG207" s="169"/>
      <c r="AH207" s="169"/>
      <c r="AI207" s="169"/>
      <c r="AJ207" s="169"/>
      <c r="AK207" s="169"/>
      <c r="AL207" s="169"/>
      <c r="AM207" s="169"/>
      <c r="AN207" s="169"/>
      <c r="AO207" s="169"/>
      <c r="AP207" s="169"/>
      <c r="AQ207" s="169"/>
      <c r="AR207" s="169"/>
      <c r="AS207" s="169"/>
      <c r="AT207" s="169"/>
      <c r="AU207" s="169"/>
      <c r="AV207" s="169"/>
      <c r="AW207" s="169"/>
      <c r="AX207" s="169"/>
      <c r="AY207" s="169"/>
      <c r="AZ207" s="169"/>
      <c r="BA207" s="169"/>
      <c r="BB207" s="169"/>
      <c r="BC207" s="169"/>
      <c r="BD207" s="169"/>
      <c r="BE207" s="169"/>
      <c r="BF207" s="169"/>
      <c r="BG207" s="169"/>
      <c r="BH207" s="169"/>
      <c r="BI207" s="169"/>
      <c r="BJ207" s="169"/>
      <c r="BK207" s="169"/>
      <c r="BL207" s="169"/>
      <c r="BM207" s="169"/>
      <c r="BN207" s="169"/>
      <c r="BO207" s="169"/>
      <c r="BP207" s="169"/>
      <c r="BQ207" s="169"/>
      <c r="BR207" s="169"/>
      <c r="BS207" s="169"/>
      <c r="BT207" s="169"/>
      <c r="BU207" s="169"/>
      <c r="BV207" s="169"/>
      <c r="BW207" s="169"/>
      <c r="BX207" s="169"/>
      <c r="BY207" s="169"/>
      <c r="BZ207" s="169"/>
      <c r="CA207" s="169"/>
      <c r="CB207" s="169"/>
      <c r="CO207" s="63">
        <v>4</v>
      </c>
      <c r="CP207" s="63" t="s">
        <v>122</v>
      </c>
      <c r="CQ207" s="63" t="s">
        <v>495</v>
      </c>
      <c r="CR207" s="63" t="s">
        <v>512</v>
      </c>
      <c r="CS207" s="63">
        <v>303</v>
      </c>
    </row>
    <row r="208" spans="1:97" s="17" customFormat="1" ht="13.5">
      <c r="A208" s="167"/>
      <c r="B208" s="19"/>
      <c r="AD208" s="167"/>
      <c r="AE208" s="167"/>
      <c r="AF208" s="167"/>
      <c r="AG208" s="169"/>
      <c r="AH208" s="169"/>
      <c r="AI208" s="169"/>
      <c r="AJ208" s="169"/>
      <c r="AK208" s="169"/>
      <c r="AL208" s="169"/>
      <c r="AM208" s="169"/>
      <c r="AN208" s="169"/>
      <c r="AO208" s="169"/>
      <c r="AP208" s="169"/>
      <c r="AQ208" s="169"/>
      <c r="AR208" s="169"/>
      <c r="AS208" s="169"/>
      <c r="AT208" s="169"/>
      <c r="AU208" s="169"/>
      <c r="AV208" s="169"/>
      <c r="AW208" s="169"/>
      <c r="AX208" s="169"/>
      <c r="AY208" s="169"/>
      <c r="AZ208" s="169"/>
      <c r="BA208" s="169"/>
      <c r="BB208" s="169"/>
      <c r="BC208" s="169"/>
      <c r="BD208" s="169"/>
      <c r="BE208" s="169"/>
      <c r="BF208" s="169"/>
      <c r="BG208" s="169"/>
      <c r="BH208" s="169"/>
      <c r="BI208" s="169"/>
      <c r="BJ208" s="169"/>
      <c r="BK208" s="169"/>
      <c r="BL208" s="169"/>
      <c r="BM208" s="169"/>
      <c r="BN208" s="169"/>
      <c r="BO208" s="169"/>
      <c r="BP208" s="169"/>
      <c r="BQ208" s="169"/>
      <c r="BR208" s="169"/>
      <c r="BS208" s="169"/>
      <c r="BT208" s="169"/>
      <c r="BU208" s="169"/>
      <c r="BV208" s="169"/>
      <c r="BW208" s="169"/>
      <c r="BX208" s="169"/>
      <c r="BY208" s="169"/>
      <c r="BZ208" s="169"/>
      <c r="CA208" s="169"/>
      <c r="CB208" s="169"/>
      <c r="CO208" s="63">
        <v>4</v>
      </c>
      <c r="CP208" s="63" t="s">
        <v>122</v>
      </c>
      <c r="CQ208" s="63" t="s">
        <v>495</v>
      </c>
      <c r="CR208" s="63" t="s">
        <v>513</v>
      </c>
      <c r="CS208" s="63">
        <v>304</v>
      </c>
    </row>
    <row r="209" spans="1:97" s="17" customFormat="1" ht="13.5">
      <c r="A209" s="167"/>
      <c r="B209" s="19"/>
      <c r="AD209" s="167"/>
      <c r="AE209" s="167"/>
      <c r="AF209" s="167"/>
      <c r="AG209" s="169"/>
      <c r="AH209" s="169"/>
      <c r="AI209" s="169"/>
      <c r="AJ209" s="169"/>
      <c r="AK209" s="169"/>
      <c r="AL209" s="169"/>
      <c r="AM209" s="169"/>
      <c r="AN209" s="169"/>
      <c r="AO209" s="169"/>
      <c r="AP209" s="169"/>
      <c r="AQ209" s="169"/>
      <c r="AR209" s="169"/>
      <c r="AS209" s="169"/>
      <c r="AT209" s="169"/>
      <c r="AU209" s="169"/>
      <c r="AV209" s="169"/>
      <c r="AW209" s="169"/>
      <c r="AX209" s="169"/>
      <c r="AY209" s="169"/>
      <c r="AZ209" s="169"/>
      <c r="BA209" s="169"/>
      <c r="BB209" s="169"/>
      <c r="BC209" s="169"/>
      <c r="BD209" s="169"/>
      <c r="BE209" s="169"/>
      <c r="BF209" s="169"/>
      <c r="BG209" s="169"/>
      <c r="BH209" s="169"/>
      <c r="BI209" s="169"/>
      <c r="BJ209" s="169"/>
      <c r="BK209" s="169"/>
      <c r="BL209" s="169"/>
      <c r="BM209" s="169"/>
      <c r="BN209" s="169"/>
      <c r="BO209" s="169"/>
      <c r="BP209" s="169"/>
      <c r="BQ209" s="169"/>
      <c r="BR209" s="169"/>
      <c r="BS209" s="169"/>
      <c r="BT209" s="169"/>
      <c r="BU209" s="169"/>
      <c r="BV209" s="169"/>
      <c r="BW209" s="169"/>
      <c r="BX209" s="169"/>
      <c r="BY209" s="169"/>
      <c r="BZ209" s="169"/>
      <c r="CA209" s="169"/>
      <c r="CB209" s="169"/>
      <c r="CO209" s="63">
        <v>4</v>
      </c>
      <c r="CP209" s="63" t="s">
        <v>122</v>
      </c>
      <c r="CQ209" s="63" t="s">
        <v>495</v>
      </c>
      <c r="CR209" s="63" t="s">
        <v>514</v>
      </c>
      <c r="CS209" s="63">
        <v>305</v>
      </c>
    </row>
    <row r="210" spans="1:97" s="17" customFormat="1" ht="13.5">
      <c r="A210" s="167"/>
      <c r="B210" s="19"/>
      <c r="AD210" s="167"/>
      <c r="AE210" s="167"/>
      <c r="AF210" s="167"/>
      <c r="AG210" s="169"/>
      <c r="AH210" s="169"/>
      <c r="AI210" s="169"/>
      <c r="AJ210" s="169"/>
      <c r="AK210" s="169"/>
      <c r="AL210" s="169"/>
      <c r="AM210" s="169"/>
      <c r="AN210" s="169"/>
      <c r="AO210" s="169"/>
      <c r="AP210" s="169"/>
      <c r="AQ210" s="169"/>
      <c r="AR210" s="169"/>
      <c r="AS210" s="169"/>
      <c r="AT210" s="169"/>
      <c r="AU210" s="169"/>
      <c r="AV210" s="169"/>
      <c r="AW210" s="169"/>
      <c r="AX210" s="169"/>
      <c r="AY210" s="169"/>
      <c r="AZ210" s="169"/>
      <c r="BA210" s="169"/>
      <c r="BB210" s="169"/>
      <c r="BC210" s="169"/>
      <c r="BD210" s="169"/>
      <c r="BE210" s="169"/>
      <c r="BF210" s="169"/>
      <c r="BG210" s="169"/>
      <c r="BH210" s="169"/>
      <c r="BI210" s="169"/>
      <c r="BJ210" s="169"/>
      <c r="BK210" s="169"/>
      <c r="BL210" s="169"/>
      <c r="BM210" s="169"/>
      <c r="BN210" s="169"/>
      <c r="BO210" s="169"/>
      <c r="BP210" s="169"/>
      <c r="BQ210" s="169"/>
      <c r="BR210" s="169"/>
      <c r="BS210" s="169"/>
      <c r="BT210" s="169"/>
      <c r="BU210" s="169"/>
      <c r="BV210" s="169"/>
      <c r="BW210" s="169"/>
      <c r="BX210" s="169"/>
      <c r="BY210" s="169"/>
      <c r="BZ210" s="169"/>
      <c r="CA210" s="169"/>
      <c r="CB210" s="169"/>
      <c r="CO210" s="63">
        <v>4</v>
      </c>
      <c r="CP210" s="63" t="s">
        <v>122</v>
      </c>
      <c r="CQ210" s="63" t="s">
        <v>495</v>
      </c>
      <c r="CR210" s="63" t="s">
        <v>515</v>
      </c>
      <c r="CS210" s="63">
        <v>306</v>
      </c>
    </row>
    <row r="211" spans="1:97" s="17" customFormat="1" ht="13.5">
      <c r="A211" s="167"/>
      <c r="B211" s="19"/>
      <c r="AD211" s="167"/>
      <c r="AE211" s="167"/>
      <c r="AF211" s="167"/>
      <c r="AG211" s="169"/>
      <c r="AH211" s="169"/>
      <c r="AI211" s="169"/>
      <c r="AJ211" s="169"/>
      <c r="AK211" s="169"/>
      <c r="AL211" s="169"/>
      <c r="AM211" s="169"/>
      <c r="AN211" s="169"/>
      <c r="AO211" s="169"/>
      <c r="AP211" s="169"/>
      <c r="AQ211" s="169"/>
      <c r="AR211" s="169"/>
      <c r="AS211" s="169"/>
      <c r="AT211" s="169"/>
      <c r="AU211" s="169"/>
      <c r="AV211" s="169"/>
      <c r="AW211" s="169"/>
      <c r="AX211" s="169"/>
      <c r="AY211" s="169"/>
      <c r="AZ211" s="169"/>
      <c r="BA211" s="169"/>
      <c r="BB211" s="169"/>
      <c r="BC211" s="169"/>
      <c r="BD211" s="169"/>
      <c r="BE211" s="169"/>
      <c r="BF211" s="169"/>
      <c r="BG211" s="169"/>
      <c r="BH211" s="169"/>
      <c r="BI211" s="169"/>
      <c r="BJ211" s="169"/>
      <c r="BK211" s="169"/>
      <c r="BL211" s="169"/>
      <c r="BM211" s="169"/>
      <c r="BN211" s="169"/>
      <c r="BO211" s="169"/>
      <c r="BP211" s="169"/>
      <c r="BQ211" s="169"/>
      <c r="BR211" s="169"/>
      <c r="BS211" s="169"/>
      <c r="BT211" s="169"/>
      <c r="BU211" s="169"/>
      <c r="BV211" s="169"/>
      <c r="BW211" s="169"/>
      <c r="BX211" s="169"/>
      <c r="BY211" s="169"/>
      <c r="BZ211" s="169"/>
      <c r="CA211" s="169"/>
      <c r="CB211" s="169"/>
      <c r="CO211" s="63">
        <v>4</v>
      </c>
      <c r="CP211" s="63" t="s">
        <v>122</v>
      </c>
      <c r="CQ211" s="63" t="s">
        <v>495</v>
      </c>
      <c r="CR211" s="63" t="s">
        <v>516</v>
      </c>
      <c r="CS211" s="63">
        <v>307</v>
      </c>
    </row>
    <row r="212" spans="1:97" s="17" customFormat="1" ht="13.5">
      <c r="A212" s="167"/>
      <c r="B212" s="19"/>
      <c r="AD212" s="167"/>
      <c r="AE212" s="167"/>
      <c r="AF212" s="167"/>
      <c r="AG212" s="169"/>
      <c r="AH212" s="169"/>
      <c r="AI212" s="169"/>
      <c r="AJ212" s="169"/>
      <c r="AK212" s="169"/>
      <c r="AL212" s="169"/>
      <c r="AM212" s="169"/>
      <c r="AN212" s="169"/>
      <c r="AO212" s="169"/>
      <c r="AP212" s="169"/>
      <c r="AQ212" s="169"/>
      <c r="AR212" s="169"/>
      <c r="AS212" s="169"/>
      <c r="AT212" s="169"/>
      <c r="AU212" s="169"/>
      <c r="AV212" s="169"/>
      <c r="AW212" s="169"/>
      <c r="AX212" s="169"/>
      <c r="AY212" s="169"/>
      <c r="AZ212" s="169"/>
      <c r="BA212" s="169"/>
      <c r="BB212" s="169"/>
      <c r="BC212" s="169"/>
      <c r="BD212" s="169"/>
      <c r="BE212" s="169"/>
      <c r="BF212" s="169"/>
      <c r="BG212" s="169"/>
      <c r="BH212" s="169"/>
      <c r="BI212" s="169"/>
      <c r="BJ212" s="169"/>
      <c r="BK212" s="169"/>
      <c r="BL212" s="169"/>
      <c r="BM212" s="169"/>
      <c r="BN212" s="169"/>
      <c r="BO212" s="169"/>
      <c r="BP212" s="169"/>
      <c r="BQ212" s="169"/>
      <c r="BR212" s="169"/>
      <c r="BS212" s="169"/>
      <c r="BT212" s="169"/>
      <c r="BU212" s="169"/>
      <c r="BV212" s="169"/>
      <c r="BW212" s="169"/>
      <c r="BX212" s="169"/>
      <c r="BY212" s="169"/>
      <c r="BZ212" s="169"/>
      <c r="CA212" s="169"/>
      <c r="CB212" s="169"/>
      <c r="CO212" s="63">
        <v>4</v>
      </c>
      <c r="CP212" s="63" t="s">
        <v>122</v>
      </c>
      <c r="CQ212" s="63" t="s">
        <v>495</v>
      </c>
      <c r="CR212" s="63" t="s">
        <v>517</v>
      </c>
      <c r="CS212" s="63">
        <v>308</v>
      </c>
    </row>
    <row r="213" spans="1:97" s="17" customFormat="1" ht="13.5">
      <c r="A213" s="167"/>
      <c r="B213" s="19"/>
      <c r="AD213" s="167"/>
      <c r="AE213" s="167"/>
      <c r="AF213" s="167"/>
      <c r="AG213" s="169"/>
      <c r="AH213" s="169"/>
      <c r="AI213" s="169"/>
      <c r="AJ213" s="169"/>
      <c r="AK213" s="169"/>
      <c r="AL213" s="169"/>
      <c r="AM213" s="169"/>
      <c r="AN213" s="169"/>
      <c r="AO213" s="169"/>
      <c r="AP213" s="169"/>
      <c r="AQ213" s="169"/>
      <c r="AR213" s="169"/>
      <c r="AS213" s="169"/>
      <c r="AT213" s="169"/>
      <c r="AU213" s="169"/>
      <c r="AV213" s="169"/>
      <c r="AW213" s="169"/>
      <c r="AX213" s="169"/>
      <c r="AY213" s="169"/>
      <c r="AZ213" s="169"/>
      <c r="BA213" s="169"/>
      <c r="BB213" s="169"/>
      <c r="BC213" s="169"/>
      <c r="BD213" s="169"/>
      <c r="BE213" s="169"/>
      <c r="BF213" s="169"/>
      <c r="BG213" s="169"/>
      <c r="BH213" s="169"/>
      <c r="BI213" s="169"/>
      <c r="BJ213" s="169"/>
      <c r="BK213" s="169"/>
      <c r="BL213" s="169"/>
      <c r="BM213" s="169"/>
      <c r="BN213" s="169"/>
      <c r="BO213" s="169"/>
      <c r="BP213" s="169"/>
      <c r="BQ213" s="169"/>
      <c r="BR213" s="169"/>
      <c r="BS213" s="169"/>
      <c r="BT213" s="169"/>
      <c r="BU213" s="169"/>
      <c r="BV213" s="169"/>
      <c r="BW213" s="169"/>
      <c r="BX213" s="169"/>
      <c r="BY213" s="169"/>
      <c r="BZ213" s="169"/>
      <c r="CA213" s="169"/>
      <c r="CB213" s="169"/>
      <c r="CO213" s="63">
        <v>4</v>
      </c>
      <c r="CP213" s="63" t="s">
        <v>122</v>
      </c>
      <c r="CQ213" s="63" t="s">
        <v>495</v>
      </c>
      <c r="CR213" s="63" t="s">
        <v>518</v>
      </c>
      <c r="CS213" s="63">
        <v>309</v>
      </c>
    </row>
    <row r="214" spans="1:97" s="17" customFormat="1" ht="13.5">
      <c r="A214" s="167"/>
      <c r="B214" s="19"/>
      <c r="AD214" s="167"/>
      <c r="AE214" s="167"/>
      <c r="AF214" s="167"/>
      <c r="AG214" s="169"/>
      <c r="AH214" s="169"/>
      <c r="AI214" s="169"/>
      <c r="AJ214" s="169"/>
      <c r="AK214" s="169"/>
      <c r="AL214" s="169"/>
      <c r="AM214" s="169"/>
      <c r="AN214" s="169"/>
      <c r="AO214" s="169"/>
      <c r="AP214" s="169"/>
      <c r="AQ214" s="169"/>
      <c r="AR214" s="169"/>
      <c r="AS214" s="169"/>
      <c r="AT214" s="169"/>
      <c r="AU214" s="169"/>
      <c r="AV214" s="169"/>
      <c r="AW214" s="169"/>
      <c r="AX214" s="169"/>
      <c r="AY214" s="169"/>
      <c r="AZ214" s="169"/>
      <c r="BA214" s="169"/>
      <c r="BB214" s="169"/>
      <c r="BC214" s="169"/>
      <c r="BD214" s="169"/>
      <c r="BE214" s="169"/>
      <c r="BF214" s="169"/>
      <c r="BG214" s="169"/>
      <c r="BH214" s="169"/>
      <c r="BI214" s="169"/>
      <c r="BJ214" s="169"/>
      <c r="BK214" s="169"/>
      <c r="BL214" s="169"/>
      <c r="BM214" s="169"/>
      <c r="BN214" s="169"/>
      <c r="BO214" s="169"/>
      <c r="BP214" s="169"/>
      <c r="BQ214" s="169"/>
      <c r="BR214" s="169"/>
      <c r="BS214" s="169"/>
      <c r="BT214" s="169"/>
      <c r="BU214" s="169"/>
      <c r="BV214" s="169"/>
      <c r="BW214" s="169"/>
      <c r="BX214" s="169"/>
      <c r="BY214" s="169"/>
      <c r="BZ214" s="169"/>
      <c r="CA214" s="169"/>
      <c r="CB214" s="169"/>
      <c r="CO214" s="63">
        <v>4</v>
      </c>
      <c r="CP214" s="63" t="s">
        <v>122</v>
      </c>
      <c r="CQ214" s="63" t="s">
        <v>495</v>
      </c>
      <c r="CR214" s="63" t="s">
        <v>519</v>
      </c>
      <c r="CS214" s="63">
        <v>310</v>
      </c>
    </row>
    <row r="215" spans="1:97" s="17" customFormat="1" ht="13.5">
      <c r="A215" s="167"/>
      <c r="B215" s="19"/>
      <c r="AD215" s="167"/>
      <c r="AE215" s="167"/>
      <c r="AF215" s="167"/>
      <c r="AG215" s="169"/>
      <c r="AH215" s="169"/>
      <c r="AI215" s="169"/>
      <c r="AJ215" s="169"/>
      <c r="AK215" s="169"/>
      <c r="AL215" s="169"/>
      <c r="AM215" s="169"/>
      <c r="AN215" s="169"/>
      <c r="AO215" s="169"/>
      <c r="AP215" s="169"/>
      <c r="AQ215" s="169"/>
      <c r="AR215" s="169"/>
      <c r="AS215" s="169"/>
      <c r="AT215" s="169"/>
      <c r="AU215" s="169"/>
      <c r="AV215" s="169"/>
      <c r="AW215" s="169"/>
      <c r="AX215" s="169"/>
      <c r="AY215" s="169"/>
      <c r="AZ215" s="169"/>
      <c r="BA215" s="169"/>
      <c r="BB215" s="169"/>
      <c r="BC215" s="169"/>
      <c r="BD215" s="169"/>
      <c r="BE215" s="169"/>
      <c r="BF215" s="169"/>
      <c r="BG215" s="169"/>
      <c r="BH215" s="169"/>
      <c r="BI215" s="169"/>
      <c r="BJ215" s="169"/>
      <c r="BK215" s="169"/>
      <c r="BL215" s="169"/>
      <c r="BM215" s="169"/>
      <c r="BN215" s="169"/>
      <c r="BO215" s="169"/>
      <c r="BP215" s="169"/>
      <c r="BQ215" s="169"/>
      <c r="BR215" s="169"/>
      <c r="BS215" s="169"/>
      <c r="BT215" s="169"/>
      <c r="BU215" s="169"/>
      <c r="BV215" s="169"/>
      <c r="BW215" s="169"/>
      <c r="BX215" s="169"/>
      <c r="BY215" s="169"/>
      <c r="BZ215" s="169"/>
      <c r="CA215" s="169"/>
      <c r="CB215" s="169"/>
      <c r="CO215" s="63"/>
      <c r="CP215" s="63"/>
      <c r="CQ215" s="63"/>
      <c r="CR215" s="63"/>
      <c r="CS215" s="63"/>
    </row>
    <row r="216" spans="1:97" s="17" customFormat="1" ht="13.5">
      <c r="A216" s="167"/>
      <c r="B216" s="19"/>
      <c r="AD216" s="167"/>
      <c r="AE216" s="167"/>
      <c r="AF216" s="167"/>
      <c r="AG216" s="169"/>
      <c r="AH216" s="169"/>
      <c r="AI216" s="169"/>
      <c r="AJ216" s="169"/>
      <c r="AK216" s="169"/>
      <c r="AL216" s="169"/>
      <c r="AM216" s="169"/>
      <c r="AN216" s="169"/>
      <c r="AO216" s="169"/>
      <c r="AP216" s="169"/>
      <c r="AQ216" s="169"/>
      <c r="AR216" s="169"/>
      <c r="AS216" s="169"/>
      <c r="AT216" s="169"/>
      <c r="AU216" s="169"/>
      <c r="AV216" s="169"/>
      <c r="AW216" s="169"/>
      <c r="AX216" s="169"/>
      <c r="AY216" s="169"/>
      <c r="AZ216" s="169"/>
      <c r="BA216" s="169"/>
      <c r="BB216" s="169"/>
      <c r="BC216" s="169"/>
      <c r="BD216" s="169"/>
      <c r="BE216" s="169"/>
      <c r="BF216" s="169"/>
      <c r="BG216" s="169"/>
      <c r="BH216" s="169"/>
      <c r="BI216" s="169"/>
      <c r="BJ216" s="169"/>
      <c r="BK216" s="169"/>
      <c r="BL216" s="169"/>
      <c r="BM216" s="169"/>
      <c r="BN216" s="169"/>
      <c r="BO216" s="169"/>
      <c r="BP216" s="169"/>
      <c r="BQ216" s="169"/>
      <c r="BR216" s="169"/>
      <c r="BS216" s="169"/>
      <c r="BT216" s="169"/>
      <c r="BU216" s="169"/>
      <c r="BV216" s="169"/>
      <c r="BW216" s="169"/>
      <c r="BX216" s="169"/>
      <c r="BY216" s="169"/>
      <c r="BZ216" s="169"/>
      <c r="CA216" s="169"/>
      <c r="CB216" s="169"/>
      <c r="CO216" s="63"/>
      <c r="CP216" s="63"/>
      <c r="CQ216" s="63"/>
      <c r="CR216" s="63"/>
      <c r="CS216" s="63"/>
    </row>
    <row r="217" spans="1:97" s="17" customFormat="1" ht="13.5">
      <c r="A217" s="167"/>
      <c r="B217" s="19"/>
      <c r="AD217" s="167"/>
      <c r="AE217" s="167"/>
      <c r="AF217" s="167"/>
      <c r="AG217" s="169"/>
      <c r="AH217" s="169"/>
      <c r="AI217" s="169"/>
      <c r="AJ217" s="169"/>
      <c r="AK217" s="169"/>
      <c r="AL217" s="169"/>
      <c r="AM217" s="169"/>
      <c r="AN217" s="169"/>
      <c r="AO217" s="169"/>
      <c r="AP217" s="169"/>
      <c r="AQ217" s="169"/>
      <c r="AR217" s="169"/>
      <c r="AS217" s="169"/>
      <c r="AT217" s="169"/>
      <c r="AU217" s="169"/>
      <c r="AV217" s="169"/>
      <c r="AW217" s="169"/>
      <c r="AX217" s="169"/>
      <c r="AY217" s="169"/>
      <c r="AZ217" s="169"/>
      <c r="BA217" s="169"/>
      <c r="BB217" s="169"/>
      <c r="BC217" s="169"/>
      <c r="BD217" s="169"/>
      <c r="BE217" s="169"/>
      <c r="BF217" s="169"/>
      <c r="BG217" s="169"/>
      <c r="BH217" s="169"/>
      <c r="BI217" s="169"/>
      <c r="BJ217" s="169"/>
      <c r="BK217" s="169"/>
      <c r="BL217" s="169"/>
      <c r="BM217" s="169"/>
      <c r="BN217" s="169"/>
      <c r="BO217" s="169"/>
      <c r="BP217" s="169"/>
      <c r="BQ217" s="169"/>
      <c r="BR217" s="169"/>
      <c r="BS217" s="169"/>
      <c r="BT217" s="169"/>
      <c r="BU217" s="169"/>
      <c r="BV217" s="169"/>
      <c r="BW217" s="169"/>
      <c r="BX217" s="169"/>
      <c r="BY217" s="169"/>
      <c r="BZ217" s="169"/>
      <c r="CA217" s="169"/>
      <c r="CB217" s="169"/>
      <c r="CO217" s="63">
        <v>5</v>
      </c>
      <c r="CP217" s="63" t="s">
        <v>133</v>
      </c>
      <c r="CQ217" s="63" t="s">
        <v>718</v>
      </c>
      <c r="CR217" s="63" t="s">
        <v>719</v>
      </c>
      <c r="CS217" s="63">
        <v>312</v>
      </c>
    </row>
    <row r="218" spans="1:97" s="17" customFormat="1" ht="13.5">
      <c r="A218" s="167"/>
      <c r="B218" s="19"/>
      <c r="AD218" s="167"/>
      <c r="AE218" s="167"/>
      <c r="AF218" s="167"/>
      <c r="AG218" s="169"/>
      <c r="AH218" s="169"/>
      <c r="AI218" s="169"/>
      <c r="AJ218" s="169"/>
      <c r="AK218" s="169"/>
      <c r="AL218" s="169"/>
      <c r="AM218" s="169"/>
      <c r="AN218" s="169"/>
      <c r="AO218" s="169"/>
      <c r="AP218" s="169"/>
      <c r="AQ218" s="169"/>
      <c r="AR218" s="169"/>
      <c r="AS218" s="169"/>
      <c r="AT218" s="169"/>
      <c r="AU218" s="169"/>
      <c r="AV218" s="169"/>
      <c r="AW218" s="169"/>
      <c r="AX218" s="169"/>
      <c r="AY218" s="169"/>
      <c r="AZ218" s="169"/>
      <c r="BA218" s="169"/>
      <c r="BB218" s="169"/>
      <c r="BC218" s="169"/>
      <c r="BD218" s="169"/>
      <c r="BE218" s="169"/>
      <c r="BF218" s="169"/>
      <c r="BG218" s="169"/>
      <c r="BH218" s="169"/>
      <c r="BI218" s="169"/>
      <c r="BJ218" s="169"/>
      <c r="BK218" s="169"/>
      <c r="BL218" s="169"/>
      <c r="BM218" s="169"/>
      <c r="BN218" s="169"/>
      <c r="BO218" s="169"/>
      <c r="BP218" s="169"/>
      <c r="BQ218" s="169"/>
      <c r="BR218" s="169"/>
      <c r="BS218" s="169"/>
      <c r="BT218" s="169"/>
      <c r="BU218" s="169"/>
      <c r="BV218" s="169"/>
      <c r="BW218" s="169"/>
      <c r="BX218" s="169"/>
      <c r="BY218" s="169"/>
      <c r="BZ218" s="169"/>
      <c r="CA218" s="169"/>
      <c r="CB218" s="169"/>
      <c r="CO218" s="63">
        <v>5</v>
      </c>
      <c r="CP218" s="63" t="s">
        <v>133</v>
      </c>
      <c r="CQ218" s="63" t="s">
        <v>718</v>
      </c>
      <c r="CR218" s="63" t="s">
        <v>720</v>
      </c>
      <c r="CS218" s="63">
        <v>313</v>
      </c>
    </row>
    <row r="219" spans="1:97" s="17" customFormat="1" ht="13.5">
      <c r="A219" s="167"/>
      <c r="B219" s="19"/>
      <c r="AD219" s="167"/>
      <c r="AE219" s="167"/>
      <c r="AF219" s="167"/>
      <c r="AG219" s="169"/>
      <c r="AH219" s="169"/>
      <c r="AI219" s="169"/>
      <c r="AJ219" s="169"/>
      <c r="AK219" s="169"/>
      <c r="AL219" s="169"/>
      <c r="AM219" s="169"/>
      <c r="AN219" s="169"/>
      <c r="AO219" s="169"/>
      <c r="AP219" s="169"/>
      <c r="AQ219" s="169"/>
      <c r="AR219" s="169"/>
      <c r="AS219" s="169"/>
      <c r="AT219" s="169"/>
      <c r="AU219" s="169"/>
      <c r="AV219" s="169"/>
      <c r="AW219" s="169"/>
      <c r="AX219" s="169"/>
      <c r="AY219" s="169"/>
      <c r="AZ219" s="169"/>
      <c r="BA219" s="169"/>
      <c r="BB219" s="169"/>
      <c r="BC219" s="169"/>
      <c r="BD219" s="169"/>
      <c r="BE219" s="169"/>
      <c r="BF219" s="169"/>
      <c r="BG219" s="169"/>
      <c r="BH219" s="169"/>
      <c r="BI219" s="169"/>
      <c r="BJ219" s="169"/>
      <c r="BK219" s="169"/>
      <c r="BL219" s="169"/>
      <c r="BM219" s="169"/>
      <c r="BN219" s="169"/>
      <c r="BO219" s="169"/>
      <c r="BP219" s="169"/>
      <c r="BQ219" s="169"/>
      <c r="BR219" s="169"/>
      <c r="BS219" s="169"/>
      <c r="BT219" s="169"/>
      <c r="BU219" s="169"/>
      <c r="BV219" s="169"/>
      <c r="BW219" s="169"/>
      <c r="BX219" s="169"/>
      <c r="BY219" s="169"/>
      <c r="BZ219" s="169"/>
      <c r="CA219" s="169"/>
      <c r="CB219" s="169"/>
      <c r="CO219" s="63">
        <v>5</v>
      </c>
      <c r="CP219" s="63" t="s">
        <v>133</v>
      </c>
      <c r="CQ219" s="63" t="s">
        <v>718</v>
      </c>
      <c r="CR219" s="63" t="s">
        <v>721</v>
      </c>
      <c r="CS219" s="63">
        <v>314</v>
      </c>
    </row>
    <row r="220" spans="1:97" s="17" customFormat="1" ht="13.5">
      <c r="A220" s="167"/>
      <c r="B220" s="19"/>
      <c r="AD220" s="167"/>
      <c r="AE220" s="167"/>
      <c r="AF220" s="167"/>
      <c r="AG220" s="169"/>
      <c r="AH220" s="169"/>
      <c r="AI220" s="169"/>
      <c r="AJ220" s="169"/>
      <c r="AK220" s="169"/>
      <c r="AL220" s="169"/>
      <c r="AM220" s="169"/>
      <c r="AN220" s="169"/>
      <c r="AO220" s="169"/>
      <c r="AP220" s="169"/>
      <c r="AQ220" s="169"/>
      <c r="AR220" s="169"/>
      <c r="AS220" s="169"/>
      <c r="AT220" s="169"/>
      <c r="AU220" s="169"/>
      <c r="AV220" s="169"/>
      <c r="AW220" s="169"/>
      <c r="AX220" s="169"/>
      <c r="AY220" s="169"/>
      <c r="AZ220" s="169"/>
      <c r="BA220" s="169"/>
      <c r="BB220" s="169"/>
      <c r="BC220" s="169"/>
      <c r="BD220" s="169"/>
      <c r="BE220" s="169"/>
      <c r="BF220" s="169"/>
      <c r="BG220" s="169"/>
      <c r="BH220" s="169"/>
      <c r="BI220" s="169"/>
      <c r="BJ220" s="169"/>
      <c r="BK220" s="169"/>
      <c r="BL220" s="169"/>
      <c r="BM220" s="169"/>
      <c r="BN220" s="169"/>
      <c r="BO220" s="169"/>
      <c r="BP220" s="169"/>
      <c r="BQ220" s="169"/>
      <c r="BR220" s="169"/>
      <c r="BS220" s="169"/>
      <c r="BT220" s="169"/>
      <c r="BU220" s="169"/>
      <c r="BV220" s="169"/>
      <c r="BW220" s="169"/>
      <c r="BX220" s="169"/>
      <c r="BY220" s="169"/>
      <c r="BZ220" s="169"/>
      <c r="CA220" s="169"/>
      <c r="CB220" s="169"/>
      <c r="CO220" s="63">
        <v>5</v>
      </c>
      <c r="CP220" s="63" t="s">
        <v>133</v>
      </c>
      <c r="CQ220" s="63" t="s">
        <v>718</v>
      </c>
      <c r="CR220" s="63" t="s">
        <v>722</v>
      </c>
      <c r="CS220" s="63">
        <v>315</v>
      </c>
    </row>
    <row r="221" spans="1:97" s="17" customFormat="1" ht="13.5">
      <c r="A221" s="167"/>
      <c r="B221" s="19"/>
      <c r="AD221" s="167"/>
      <c r="AE221" s="167"/>
      <c r="AF221" s="167"/>
      <c r="AG221" s="169"/>
      <c r="AH221" s="169"/>
      <c r="AI221" s="169"/>
      <c r="AJ221" s="169"/>
      <c r="AK221" s="169"/>
      <c r="AL221" s="169"/>
      <c r="AM221" s="169"/>
      <c r="AN221" s="169"/>
      <c r="AO221" s="169"/>
      <c r="AP221" s="169"/>
      <c r="AQ221" s="169"/>
      <c r="AR221" s="169"/>
      <c r="AS221" s="169"/>
      <c r="AT221" s="169"/>
      <c r="AU221" s="169"/>
      <c r="AV221" s="169"/>
      <c r="AW221" s="169"/>
      <c r="AX221" s="169"/>
      <c r="AY221" s="169"/>
      <c r="AZ221" s="169"/>
      <c r="BA221" s="169"/>
      <c r="BB221" s="169"/>
      <c r="BC221" s="169"/>
      <c r="BD221" s="169"/>
      <c r="BE221" s="169"/>
      <c r="BF221" s="169"/>
      <c r="BG221" s="169"/>
      <c r="BH221" s="169"/>
      <c r="BI221" s="169"/>
      <c r="BJ221" s="169"/>
      <c r="BK221" s="169"/>
      <c r="BL221" s="169"/>
      <c r="BM221" s="169"/>
      <c r="BN221" s="169"/>
      <c r="BO221" s="169"/>
      <c r="BP221" s="169"/>
      <c r="BQ221" s="169"/>
      <c r="BR221" s="169"/>
      <c r="BS221" s="169"/>
      <c r="BT221" s="169"/>
      <c r="BU221" s="169"/>
      <c r="BV221" s="169"/>
      <c r="BW221" s="169"/>
      <c r="BX221" s="169"/>
      <c r="BY221" s="169"/>
      <c r="BZ221" s="169"/>
      <c r="CA221" s="169"/>
      <c r="CB221" s="169"/>
      <c r="CO221" s="63">
        <v>5</v>
      </c>
      <c r="CP221" s="63" t="s">
        <v>133</v>
      </c>
      <c r="CQ221" s="63" t="s">
        <v>718</v>
      </c>
      <c r="CR221" s="63" t="s">
        <v>723</v>
      </c>
      <c r="CS221" s="63">
        <v>316</v>
      </c>
    </row>
    <row r="222" spans="1:97" s="17" customFormat="1" ht="13.5">
      <c r="A222" s="167"/>
      <c r="B222" s="19"/>
      <c r="AD222" s="167"/>
      <c r="AE222" s="167"/>
      <c r="AF222" s="167"/>
      <c r="AG222" s="169"/>
      <c r="AH222" s="169"/>
      <c r="AI222" s="169"/>
      <c r="AJ222" s="169"/>
      <c r="AK222" s="169"/>
      <c r="AL222" s="169"/>
      <c r="AM222" s="169"/>
      <c r="AN222" s="169"/>
      <c r="AO222" s="169"/>
      <c r="AP222" s="169"/>
      <c r="AQ222" s="169"/>
      <c r="AR222" s="169"/>
      <c r="AS222" s="169"/>
      <c r="AT222" s="169"/>
      <c r="AU222" s="169"/>
      <c r="AV222" s="169"/>
      <c r="AW222" s="169"/>
      <c r="AX222" s="169"/>
      <c r="AY222" s="169"/>
      <c r="AZ222" s="169"/>
      <c r="BA222" s="169"/>
      <c r="BB222" s="169"/>
      <c r="BC222" s="169"/>
      <c r="BD222" s="169"/>
      <c r="BE222" s="169"/>
      <c r="BF222" s="169"/>
      <c r="BG222" s="169"/>
      <c r="BH222" s="169"/>
      <c r="BI222" s="169"/>
      <c r="BJ222" s="169"/>
      <c r="BK222" s="169"/>
      <c r="BL222" s="169"/>
      <c r="BM222" s="169"/>
      <c r="BN222" s="169"/>
      <c r="BO222" s="169"/>
      <c r="BP222" s="169"/>
      <c r="BQ222" s="169"/>
      <c r="BR222" s="169"/>
      <c r="BS222" s="169"/>
      <c r="BT222" s="169"/>
      <c r="BU222" s="169"/>
      <c r="BV222" s="169"/>
      <c r="BW222" s="169"/>
      <c r="BX222" s="169"/>
      <c r="BY222" s="169"/>
      <c r="BZ222" s="169"/>
      <c r="CA222" s="169"/>
      <c r="CB222" s="169"/>
      <c r="CO222" s="63">
        <v>5</v>
      </c>
      <c r="CP222" s="63" t="s">
        <v>133</v>
      </c>
      <c r="CQ222" s="63" t="s">
        <v>718</v>
      </c>
      <c r="CR222" s="63" t="s">
        <v>724</v>
      </c>
      <c r="CS222" s="63">
        <v>317</v>
      </c>
    </row>
    <row r="223" spans="1:97" s="17" customFormat="1" ht="13.5">
      <c r="A223" s="167"/>
      <c r="B223" s="19"/>
      <c r="AD223" s="167"/>
      <c r="AE223" s="167"/>
      <c r="AF223" s="167"/>
      <c r="AG223" s="169"/>
      <c r="AH223" s="169"/>
      <c r="AI223" s="169"/>
      <c r="AJ223" s="169"/>
      <c r="AK223" s="169"/>
      <c r="AL223" s="169"/>
      <c r="AM223" s="169"/>
      <c r="AN223" s="169"/>
      <c r="AO223" s="169"/>
      <c r="AP223" s="169"/>
      <c r="AQ223" s="169"/>
      <c r="AR223" s="169"/>
      <c r="AS223" s="169"/>
      <c r="AT223" s="169"/>
      <c r="AU223" s="169"/>
      <c r="AV223" s="169"/>
      <c r="AW223" s="169"/>
      <c r="AX223" s="169"/>
      <c r="AY223" s="169"/>
      <c r="AZ223" s="169"/>
      <c r="BA223" s="169"/>
      <c r="BB223" s="169"/>
      <c r="BC223" s="169"/>
      <c r="BD223" s="169"/>
      <c r="BE223" s="169"/>
      <c r="BF223" s="169"/>
      <c r="BG223" s="169"/>
      <c r="BH223" s="169"/>
      <c r="BI223" s="169"/>
      <c r="BJ223" s="169"/>
      <c r="BK223" s="169"/>
      <c r="BL223" s="169"/>
      <c r="BM223" s="169"/>
      <c r="BN223" s="169"/>
      <c r="BO223" s="169"/>
      <c r="BP223" s="169"/>
      <c r="BQ223" s="169"/>
      <c r="BR223" s="169"/>
      <c r="BS223" s="169"/>
      <c r="BT223" s="169"/>
      <c r="BU223" s="169"/>
      <c r="BV223" s="169"/>
      <c r="BW223" s="169"/>
      <c r="BX223" s="169"/>
      <c r="BY223" s="169"/>
      <c r="BZ223" s="169"/>
      <c r="CA223" s="169"/>
      <c r="CB223" s="169"/>
      <c r="CO223" s="63">
        <v>5</v>
      </c>
      <c r="CP223" s="63" t="s">
        <v>133</v>
      </c>
      <c r="CQ223" s="63" t="s">
        <v>718</v>
      </c>
      <c r="CR223" s="63" t="s">
        <v>725</v>
      </c>
      <c r="CS223" s="63">
        <v>318</v>
      </c>
    </row>
    <row r="224" spans="1:97" s="17" customFormat="1" ht="13.5">
      <c r="A224" s="167"/>
      <c r="B224" s="19"/>
      <c r="AD224" s="167"/>
      <c r="AE224" s="167"/>
      <c r="AF224" s="167"/>
      <c r="AG224" s="169"/>
      <c r="AH224" s="169"/>
      <c r="AI224" s="169"/>
      <c r="AJ224" s="169"/>
      <c r="AK224" s="169"/>
      <c r="AL224" s="169"/>
      <c r="AM224" s="169"/>
      <c r="AN224" s="169"/>
      <c r="AO224" s="169"/>
      <c r="AP224" s="169"/>
      <c r="AQ224" s="169"/>
      <c r="AR224" s="169"/>
      <c r="AS224" s="169"/>
      <c r="AT224" s="169"/>
      <c r="AU224" s="169"/>
      <c r="AV224" s="169"/>
      <c r="AW224" s="169"/>
      <c r="AX224" s="169"/>
      <c r="AY224" s="169"/>
      <c r="AZ224" s="169"/>
      <c r="BA224" s="169"/>
      <c r="BB224" s="169"/>
      <c r="BC224" s="169"/>
      <c r="BD224" s="169"/>
      <c r="BE224" s="169"/>
      <c r="BF224" s="169"/>
      <c r="BG224" s="169"/>
      <c r="BH224" s="169"/>
      <c r="BI224" s="169"/>
      <c r="BJ224" s="169"/>
      <c r="BK224" s="169"/>
      <c r="BL224" s="169"/>
      <c r="BM224" s="169"/>
      <c r="BN224" s="169"/>
      <c r="BO224" s="169"/>
      <c r="BP224" s="169"/>
      <c r="BQ224" s="169"/>
      <c r="BR224" s="169"/>
      <c r="BS224" s="169"/>
      <c r="BT224" s="169"/>
      <c r="BU224" s="169"/>
      <c r="BV224" s="169"/>
      <c r="BW224" s="169"/>
      <c r="BX224" s="169"/>
      <c r="BY224" s="169"/>
      <c r="BZ224" s="169"/>
      <c r="CA224" s="169"/>
      <c r="CB224" s="169"/>
      <c r="CO224" s="63">
        <v>5</v>
      </c>
      <c r="CP224" s="63" t="s">
        <v>133</v>
      </c>
      <c r="CQ224" s="63" t="s">
        <v>718</v>
      </c>
      <c r="CR224" s="63" t="s">
        <v>726</v>
      </c>
      <c r="CS224" s="63">
        <v>319</v>
      </c>
    </row>
    <row r="225" spans="1:97" s="17" customFormat="1" ht="13.5">
      <c r="A225" s="167"/>
      <c r="B225" s="19"/>
      <c r="AD225" s="167"/>
      <c r="AE225" s="167"/>
      <c r="AF225" s="167"/>
      <c r="AG225" s="169"/>
      <c r="AH225" s="169"/>
      <c r="AI225" s="169"/>
      <c r="AJ225" s="169"/>
      <c r="AK225" s="169"/>
      <c r="AL225" s="169"/>
      <c r="AM225" s="169"/>
      <c r="AN225" s="169"/>
      <c r="AO225" s="169"/>
      <c r="AP225" s="169"/>
      <c r="AQ225" s="169"/>
      <c r="AR225" s="169"/>
      <c r="AS225" s="169"/>
      <c r="AT225" s="169"/>
      <c r="AU225" s="169"/>
      <c r="AV225" s="169"/>
      <c r="AW225" s="169"/>
      <c r="AX225" s="169"/>
      <c r="AY225" s="169"/>
      <c r="AZ225" s="169"/>
      <c r="BA225" s="169"/>
      <c r="BB225" s="169"/>
      <c r="BC225" s="169"/>
      <c r="BD225" s="169"/>
      <c r="BE225" s="169"/>
      <c r="BF225" s="169"/>
      <c r="BG225" s="169"/>
      <c r="BH225" s="169"/>
      <c r="BI225" s="169"/>
      <c r="BJ225" s="169"/>
      <c r="BK225" s="169"/>
      <c r="BL225" s="169"/>
      <c r="BM225" s="169"/>
      <c r="BN225" s="169"/>
      <c r="BO225" s="169"/>
      <c r="BP225" s="169"/>
      <c r="BQ225" s="169"/>
      <c r="BR225" s="169"/>
      <c r="BS225" s="169"/>
      <c r="BT225" s="169"/>
      <c r="BU225" s="169"/>
      <c r="BV225" s="169"/>
      <c r="BW225" s="169"/>
      <c r="BX225" s="169"/>
      <c r="BY225" s="169"/>
      <c r="BZ225" s="169"/>
      <c r="CA225" s="169"/>
      <c r="CB225" s="169"/>
      <c r="CO225" s="63">
        <v>5</v>
      </c>
      <c r="CP225" s="63" t="s">
        <v>133</v>
      </c>
      <c r="CQ225" s="63" t="s">
        <v>718</v>
      </c>
      <c r="CR225" s="63" t="s">
        <v>727</v>
      </c>
      <c r="CS225" s="63">
        <v>320</v>
      </c>
    </row>
    <row r="226" spans="1:97" s="17" customFormat="1" ht="13.5">
      <c r="A226" s="167"/>
      <c r="B226" s="19"/>
      <c r="AD226" s="167"/>
      <c r="AE226" s="167"/>
      <c r="AF226" s="167"/>
      <c r="AG226" s="169"/>
      <c r="AH226" s="169"/>
      <c r="AI226" s="169"/>
      <c r="AJ226" s="169"/>
      <c r="AK226" s="169"/>
      <c r="AL226" s="169"/>
      <c r="AM226" s="169"/>
      <c r="AN226" s="169"/>
      <c r="AO226" s="169"/>
      <c r="AP226" s="169"/>
      <c r="AQ226" s="169"/>
      <c r="AR226" s="169"/>
      <c r="AS226" s="169"/>
      <c r="AT226" s="169"/>
      <c r="AU226" s="169"/>
      <c r="AV226" s="169"/>
      <c r="AW226" s="169"/>
      <c r="AX226" s="169"/>
      <c r="AY226" s="169"/>
      <c r="AZ226" s="169"/>
      <c r="BA226" s="169"/>
      <c r="BB226" s="169"/>
      <c r="BC226" s="169"/>
      <c r="BD226" s="169"/>
      <c r="BE226" s="169"/>
      <c r="BF226" s="169"/>
      <c r="BG226" s="169"/>
      <c r="BH226" s="169"/>
      <c r="BI226" s="169"/>
      <c r="BJ226" s="169"/>
      <c r="BK226" s="169"/>
      <c r="BL226" s="169"/>
      <c r="BM226" s="169"/>
      <c r="BN226" s="169"/>
      <c r="BO226" s="169"/>
      <c r="BP226" s="169"/>
      <c r="BQ226" s="169"/>
      <c r="BR226" s="169"/>
      <c r="BS226" s="169"/>
      <c r="BT226" s="169"/>
      <c r="BU226" s="169"/>
      <c r="BV226" s="169"/>
      <c r="BW226" s="169"/>
      <c r="BX226" s="169"/>
      <c r="BY226" s="169"/>
      <c r="BZ226" s="169"/>
      <c r="CA226" s="169"/>
      <c r="CB226" s="169"/>
      <c r="CO226" s="63">
        <v>5</v>
      </c>
      <c r="CP226" s="63" t="s">
        <v>133</v>
      </c>
      <c r="CQ226" s="63" t="s">
        <v>718</v>
      </c>
      <c r="CR226" s="63" t="s">
        <v>728</v>
      </c>
      <c r="CS226" s="63">
        <v>321</v>
      </c>
    </row>
    <row r="227" spans="1:97" s="17" customFormat="1" ht="13.5">
      <c r="A227" s="167"/>
      <c r="B227" s="19"/>
      <c r="AD227" s="167"/>
      <c r="AE227" s="167"/>
      <c r="AF227" s="167"/>
      <c r="AG227" s="169"/>
      <c r="AH227" s="169"/>
      <c r="AI227" s="169"/>
      <c r="AJ227" s="169"/>
      <c r="AK227" s="169"/>
      <c r="AL227" s="169"/>
      <c r="AM227" s="169"/>
      <c r="AN227" s="169"/>
      <c r="AO227" s="169"/>
      <c r="AP227" s="169"/>
      <c r="AQ227" s="169"/>
      <c r="AR227" s="169"/>
      <c r="AS227" s="169"/>
      <c r="AT227" s="169"/>
      <c r="AU227" s="169"/>
      <c r="AV227" s="169"/>
      <c r="AW227" s="169"/>
      <c r="AX227" s="169"/>
      <c r="AY227" s="169"/>
      <c r="AZ227" s="169"/>
      <c r="BA227" s="169"/>
      <c r="BB227" s="169"/>
      <c r="BC227" s="169"/>
      <c r="BD227" s="169"/>
      <c r="BE227" s="169"/>
      <c r="BF227" s="169"/>
      <c r="BG227" s="169"/>
      <c r="BH227" s="169"/>
      <c r="BI227" s="169"/>
      <c r="BJ227" s="169"/>
      <c r="BK227" s="169"/>
      <c r="BL227" s="169"/>
      <c r="BM227" s="169"/>
      <c r="BN227" s="169"/>
      <c r="BO227" s="169"/>
      <c r="BP227" s="169"/>
      <c r="BQ227" s="169"/>
      <c r="BR227" s="169"/>
      <c r="BS227" s="169"/>
      <c r="BT227" s="169"/>
      <c r="BU227" s="169"/>
      <c r="BV227" s="169"/>
      <c r="BW227" s="169"/>
      <c r="BX227" s="169"/>
      <c r="BY227" s="169"/>
      <c r="BZ227" s="169"/>
      <c r="CA227" s="169"/>
      <c r="CB227" s="169"/>
      <c r="CO227" s="63">
        <v>5</v>
      </c>
      <c r="CP227" s="63" t="s">
        <v>133</v>
      </c>
      <c r="CQ227" s="63" t="s">
        <v>718</v>
      </c>
      <c r="CR227" s="63" t="s">
        <v>729</v>
      </c>
      <c r="CS227" s="63">
        <v>322</v>
      </c>
    </row>
    <row r="228" spans="1:97" s="17" customFormat="1" ht="13.5">
      <c r="A228" s="167"/>
      <c r="B228" s="19"/>
      <c r="AD228" s="167"/>
      <c r="AE228" s="167"/>
      <c r="AF228" s="167"/>
      <c r="AG228" s="169"/>
      <c r="AH228" s="169"/>
      <c r="AI228" s="169"/>
      <c r="AJ228" s="169"/>
      <c r="AK228" s="169"/>
      <c r="AL228" s="169"/>
      <c r="AM228" s="169"/>
      <c r="AN228" s="169"/>
      <c r="AO228" s="169"/>
      <c r="AP228" s="169"/>
      <c r="AQ228" s="169"/>
      <c r="AR228" s="169"/>
      <c r="AS228" s="169"/>
      <c r="AT228" s="169"/>
      <c r="AU228" s="169"/>
      <c r="AV228" s="169"/>
      <c r="AW228" s="169"/>
      <c r="AX228" s="169"/>
      <c r="AY228" s="169"/>
      <c r="AZ228" s="169"/>
      <c r="BA228" s="169"/>
      <c r="BB228" s="169"/>
      <c r="BC228" s="169"/>
      <c r="BD228" s="169"/>
      <c r="BE228" s="169"/>
      <c r="BF228" s="169"/>
      <c r="BG228" s="169"/>
      <c r="BH228" s="169"/>
      <c r="BI228" s="169"/>
      <c r="BJ228" s="169"/>
      <c r="BK228" s="169"/>
      <c r="BL228" s="169"/>
      <c r="BM228" s="169"/>
      <c r="BN228" s="169"/>
      <c r="BO228" s="169"/>
      <c r="BP228" s="169"/>
      <c r="BQ228" s="169"/>
      <c r="BR228" s="169"/>
      <c r="BS228" s="169"/>
      <c r="BT228" s="169"/>
      <c r="BU228" s="169"/>
      <c r="BV228" s="169"/>
      <c r="BW228" s="169"/>
      <c r="BX228" s="169"/>
      <c r="BY228" s="169"/>
      <c r="BZ228" s="169"/>
      <c r="CA228" s="169"/>
      <c r="CB228" s="169"/>
      <c r="CO228" s="63">
        <v>5</v>
      </c>
      <c r="CP228" s="63" t="s">
        <v>133</v>
      </c>
      <c r="CQ228" s="63" t="s">
        <v>718</v>
      </c>
      <c r="CR228" s="63" t="s">
        <v>718</v>
      </c>
      <c r="CS228" s="63">
        <v>323</v>
      </c>
    </row>
    <row r="229" spans="1:97" s="17" customFormat="1" ht="13.5">
      <c r="A229" s="167"/>
      <c r="B229" s="19"/>
      <c r="AD229" s="167"/>
      <c r="AE229" s="167"/>
      <c r="AF229" s="167"/>
      <c r="AG229" s="169"/>
      <c r="AH229" s="169"/>
      <c r="AI229" s="169"/>
      <c r="AJ229" s="169"/>
      <c r="AK229" s="169"/>
      <c r="AL229" s="169"/>
      <c r="AM229" s="169"/>
      <c r="AN229" s="169"/>
      <c r="AO229" s="169"/>
      <c r="AP229" s="169"/>
      <c r="AQ229" s="169"/>
      <c r="AR229" s="169"/>
      <c r="AS229" s="169"/>
      <c r="AT229" s="169"/>
      <c r="AU229" s="169"/>
      <c r="AV229" s="169"/>
      <c r="AW229" s="169"/>
      <c r="AX229" s="169"/>
      <c r="AY229" s="169"/>
      <c r="AZ229" s="169"/>
      <c r="BA229" s="169"/>
      <c r="BB229" s="169"/>
      <c r="BC229" s="169"/>
      <c r="BD229" s="169"/>
      <c r="BE229" s="169"/>
      <c r="BF229" s="169"/>
      <c r="BG229" s="169"/>
      <c r="BH229" s="169"/>
      <c r="BI229" s="169"/>
      <c r="BJ229" s="169"/>
      <c r="BK229" s="169"/>
      <c r="BL229" s="169"/>
      <c r="BM229" s="169"/>
      <c r="BN229" s="169"/>
      <c r="BO229" s="169"/>
      <c r="BP229" s="169"/>
      <c r="BQ229" s="169"/>
      <c r="BR229" s="169"/>
      <c r="BS229" s="169"/>
      <c r="BT229" s="169"/>
      <c r="BU229" s="169"/>
      <c r="BV229" s="169"/>
      <c r="BW229" s="169"/>
      <c r="BX229" s="169"/>
      <c r="BY229" s="169"/>
      <c r="BZ229" s="169"/>
      <c r="CA229" s="169"/>
      <c r="CB229" s="169"/>
      <c r="CO229" s="63">
        <v>5</v>
      </c>
      <c r="CP229" s="63" t="s">
        <v>133</v>
      </c>
      <c r="CQ229" s="63" t="s">
        <v>718</v>
      </c>
      <c r="CR229" s="63" t="s">
        <v>730</v>
      </c>
      <c r="CS229" s="63">
        <v>324</v>
      </c>
    </row>
    <row r="230" spans="1:97" s="17" customFormat="1" ht="13.5">
      <c r="A230" s="167"/>
      <c r="B230" s="19"/>
      <c r="AD230" s="167"/>
      <c r="AE230" s="167"/>
      <c r="AF230" s="167"/>
      <c r="AG230" s="169"/>
      <c r="AH230" s="169"/>
      <c r="AI230" s="169"/>
      <c r="AJ230" s="169"/>
      <c r="AK230" s="169"/>
      <c r="AL230" s="169"/>
      <c r="AM230" s="169"/>
      <c r="AN230" s="169"/>
      <c r="AO230" s="169"/>
      <c r="AP230" s="169"/>
      <c r="AQ230" s="169"/>
      <c r="AR230" s="169"/>
      <c r="AS230" s="169"/>
      <c r="AT230" s="169"/>
      <c r="AU230" s="169"/>
      <c r="AV230" s="169"/>
      <c r="AW230" s="169"/>
      <c r="AX230" s="169"/>
      <c r="AY230" s="169"/>
      <c r="AZ230" s="169"/>
      <c r="BA230" s="169"/>
      <c r="BB230" s="169"/>
      <c r="BC230" s="169"/>
      <c r="BD230" s="169"/>
      <c r="BE230" s="169"/>
      <c r="BF230" s="169"/>
      <c r="BG230" s="169"/>
      <c r="BH230" s="169"/>
      <c r="BI230" s="169"/>
      <c r="BJ230" s="169"/>
      <c r="BK230" s="169"/>
      <c r="BL230" s="169"/>
      <c r="BM230" s="169"/>
      <c r="BN230" s="169"/>
      <c r="BO230" s="169"/>
      <c r="BP230" s="169"/>
      <c r="BQ230" s="169"/>
      <c r="BR230" s="169"/>
      <c r="BS230" s="169"/>
      <c r="BT230" s="169"/>
      <c r="BU230" s="169"/>
      <c r="BV230" s="169"/>
      <c r="BW230" s="169"/>
      <c r="BX230" s="169"/>
      <c r="BY230" s="169"/>
      <c r="BZ230" s="169"/>
      <c r="CA230" s="169"/>
      <c r="CB230" s="169"/>
      <c r="CO230" s="63">
        <v>5</v>
      </c>
      <c r="CP230" s="63" t="s">
        <v>133</v>
      </c>
      <c r="CQ230" s="63" t="s">
        <v>718</v>
      </c>
      <c r="CR230" s="63" t="s">
        <v>731</v>
      </c>
      <c r="CS230" s="63">
        <v>325</v>
      </c>
    </row>
    <row r="231" spans="1:97" s="17" customFormat="1" ht="13.5">
      <c r="A231" s="167"/>
      <c r="B231" s="19"/>
      <c r="AD231" s="167"/>
      <c r="AE231" s="167"/>
      <c r="AF231" s="167"/>
      <c r="AG231" s="169"/>
      <c r="AH231" s="169"/>
      <c r="AI231" s="169"/>
      <c r="AJ231" s="169"/>
      <c r="AK231" s="169"/>
      <c r="AL231" s="169"/>
      <c r="AM231" s="169"/>
      <c r="AN231" s="169"/>
      <c r="AO231" s="169"/>
      <c r="AP231" s="169"/>
      <c r="AQ231" s="169"/>
      <c r="AR231" s="169"/>
      <c r="AS231" s="169"/>
      <c r="AT231" s="169"/>
      <c r="AU231" s="169"/>
      <c r="AV231" s="169"/>
      <c r="AW231" s="169"/>
      <c r="AX231" s="169"/>
      <c r="AY231" s="169"/>
      <c r="AZ231" s="169"/>
      <c r="BA231" s="169"/>
      <c r="BB231" s="169"/>
      <c r="BC231" s="169"/>
      <c r="BD231" s="169"/>
      <c r="BE231" s="169"/>
      <c r="BF231" s="169"/>
      <c r="BG231" s="169"/>
      <c r="BH231" s="169"/>
      <c r="BI231" s="169"/>
      <c r="BJ231" s="169"/>
      <c r="BK231" s="169"/>
      <c r="BL231" s="169"/>
      <c r="BM231" s="169"/>
      <c r="BN231" s="169"/>
      <c r="BO231" s="169"/>
      <c r="BP231" s="169"/>
      <c r="BQ231" s="169"/>
      <c r="BR231" s="169"/>
      <c r="BS231" s="169"/>
      <c r="BT231" s="169"/>
      <c r="BU231" s="169"/>
      <c r="BV231" s="169"/>
      <c r="BW231" s="169"/>
      <c r="BX231" s="169"/>
      <c r="BY231" s="169"/>
      <c r="BZ231" s="169"/>
      <c r="CA231" s="169"/>
      <c r="CB231" s="169"/>
      <c r="CO231" s="63">
        <v>5</v>
      </c>
      <c r="CP231" s="63" t="s">
        <v>133</v>
      </c>
      <c r="CQ231" s="63" t="s">
        <v>718</v>
      </c>
      <c r="CR231" s="63" t="s">
        <v>732</v>
      </c>
      <c r="CS231" s="63">
        <v>326</v>
      </c>
    </row>
    <row r="232" spans="1:97" s="17" customFormat="1" ht="13.5">
      <c r="A232" s="167"/>
      <c r="B232" s="19"/>
      <c r="AD232" s="167"/>
      <c r="AE232" s="167"/>
      <c r="AF232" s="167"/>
      <c r="AG232" s="169"/>
      <c r="AH232" s="169"/>
      <c r="AI232" s="169"/>
      <c r="AJ232" s="169"/>
      <c r="AK232" s="169"/>
      <c r="AL232" s="169"/>
      <c r="AM232" s="169"/>
      <c r="AN232" s="169"/>
      <c r="AO232" s="169"/>
      <c r="AP232" s="169"/>
      <c r="AQ232" s="169"/>
      <c r="AR232" s="169"/>
      <c r="AS232" s="169"/>
      <c r="AT232" s="169"/>
      <c r="AU232" s="169"/>
      <c r="AV232" s="169"/>
      <c r="AW232" s="169"/>
      <c r="AX232" s="169"/>
      <c r="AY232" s="169"/>
      <c r="AZ232" s="169"/>
      <c r="BA232" s="169"/>
      <c r="BB232" s="169"/>
      <c r="BC232" s="169"/>
      <c r="BD232" s="169"/>
      <c r="BE232" s="169"/>
      <c r="BF232" s="169"/>
      <c r="BG232" s="169"/>
      <c r="BH232" s="169"/>
      <c r="BI232" s="169"/>
      <c r="BJ232" s="169"/>
      <c r="BK232" s="169"/>
      <c r="BL232" s="169"/>
      <c r="BM232" s="169"/>
      <c r="BN232" s="169"/>
      <c r="BO232" s="169"/>
      <c r="BP232" s="169"/>
      <c r="BQ232" s="169"/>
      <c r="BR232" s="169"/>
      <c r="BS232" s="169"/>
      <c r="BT232" s="169"/>
      <c r="BU232" s="169"/>
      <c r="BV232" s="169"/>
      <c r="BW232" s="169"/>
      <c r="BX232" s="169"/>
      <c r="BY232" s="169"/>
      <c r="BZ232" s="169"/>
      <c r="CA232" s="169"/>
      <c r="CB232" s="169"/>
      <c r="CO232" s="63"/>
      <c r="CP232" s="63"/>
      <c r="CQ232" s="63"/>
      <c r="CR232" s="63"/>
      <c r="CS232" s="63"/>
    </row>
    <row r="233" spans="1:97" s="17" customFormat="1" ht="13.5">
      <c r="A233" s="167"/>
      <c r="B233" s="19"/>
      <c r="AD233" s="167"/>
      <c r="AE233" s="167"/>
      <c r="AF233" s="167"/>
      <c r="AG233" s="169"/>
      <c r="AH233" s="169"/>
      <c r="AI233" s="169"/>
      <c r="AJ233" s="169"/>
      <c r="AK233" s="169"/>
      <c r="AL233" s="169"/>
      <c r="AM233" s="169"/>
      <c r="AN233" s="169"/>
      <c r="AO233" s="169"/>
      <c r="AP233" s="169"/>
      <c r="AQ233" s="169"/>
      <c r="AR233" s="169"/>
      <c r="AS233" s="169"/>
      <c r="AT233" s="169"/>
      <c r="AU233" s="169"/>
      <c r="AV233" s="169"/>
      <c r="AW233" s="169"/>
      <c r="AX233" s="169"/>
      <c r="AY233" s="169"/>
      <c r="AZ233" s="169"/>
      <c r="BA233" s="169"/>
      <c r="BB233" s="169"/>
      <c r="BC233" s="169"/>
      <c r="BD233" s="169"/>
      <c r="BE233" s="169"/>
      <c r="BF233" s="169"/>
      <c r="BG233" s="169"/>
      <c r="BH233" s="169"/>
      <c r="BI233" s="169"/>
      <c r="BJ233" s="169"/>
      <c r="BK233" s="169"/>
      <c r="BL233" s="169"/>
      <c r="BM233" s="169"/>
      <c r="BN233" s="169"/>
      <c r="BO233" s="169"/>
      <c r="BP233" s="169"/>
      <c r="BQ233" s="169"/>
      <c r="BR233" s="169"/>
      <c r="BS233" s="169"/>
      <c r="BT233" s="169"/>
      <c r="BU233" s="169"/>
      <c r="BV233" s="169"/>
      <c r="BW233" s="169"/>
      <c r="BX233" s="169"/>
      <c r="BY233" s="169"/>
      <c r="BZ233" s="169"/>
      <c r="CA233" s="169"/>
      <c r="CB233" s="169"/>
      <c r="CO233" s="63"/>
      <c r="CP233" s="63"/>
      <c r="CQ233" s="63"/>
      <c r="CR233" s="63"/>
      <c r="CS233" s="63"/>
    </row>
    <row r="234" spans="1:97" s="17" customFormat="1" ht="13.5">
      <c r="A234" s="167"/>
      <c r="B234" s="19"/>
      <c r="AD234" s="167"/>
      <c r="AE234" s="167"/>
      <c r="AF234" s="167"/>
      <c r="AG234" s="169"/>
      <c r="AH234" s="169"/>
      <c r="AI234" s="169"/>
      <c r="AJ234" s="169"/>
      <c r="AK234" s="169"/>
      <c r="AL234" s="169"/>
      <c r="AM234" s="169"/>
      <c r="AN234" s="169"/>
      <c r="AO234" s="169"/>
      <c r="AP234" s="169"/>
      <c r="AQ234" s="169"/>
      <c r="AR234" s="169"/>
      <c r="AS234" s="169"/>
      <c r="AT234" s="169"/>
      <c r="AU234" s="169"/>
      <c r="AV234" s="169"/>
      <c r="AW234" s="169"/>
      <c r="AX234" s="169"/>
      <c r="AY234" s="169"/>
      <c r="AZ234" s="169"/>
      <c r="BA234" s="169"/>
      <c r="BB234" s="169"/>
      <c r="BC234" s="169"/>
      <c r="BD234" s="169"/>
      <c r="BE234" s="169"/>
      <c r="BF234" s="169"/>
      <c r="BG234" s="169"/>
      <c r="BH234" s="169"/>
      <c r="BI234" s="169"/>
      <c r="BJ234" s="169"/>
      <c r="BK234" s="169"/>
      <c r="BL234" s="169"/>
      <c r="BM234" s="169"/>
      <c r="BN234" s="169"/>
      <c r="BO234" s="169"/>
      <c r="BP234" s="169"/>
      <c r="BQ234" s="169"/>
      <c r="BR234" s="169"/>
      <c r="BS234" s="169"/>
      <c r="BT234" s="169"/>
      <c r="BU234" s="169"/>
      <c r="BV234" s="169"/>
      <c r="BW234" s="169"/>
      <c r="BX234" s="169"/>
      <c r="BY234" s="169"/>
      <c r="BZ234" s="169"/>
      <c r="CA234" s="169"/>
      <c r="CB234" s="169"/>
      <c r="CO234" s="63">
        <v>6</v>
      </c>
      <c r="CP234" s="63" t="s">
        <v>133</v>
      </c>
      <c r="CQ234" s="63" t="s">
        <v>733</v>
      </c>
      <c r="CR234" s="63" t="s">
        <v>734</v>
      </c>
      <c r="CS234" s="63">
        <v>328</v>
      </c>
    </row>
    <row r="235" spans="1:97" s="17" customFormat="1" ht="13.5">
      <c r="A235" s="167"/>
      <c r="B235" s="19"/>
      <c r="AD235" s="167"/>
      <c r="AE235" s="167"/>
      <c r="AF235" s="167"/>
      <c r="AG235" s="169"/>
      <c r="AH235" s="169"/>
      <c r="AI235" s="169"/>
      <c r="AJ235" s="169"/>
      <c r="AK235" s="169"/>
      <c r="AL235" s="169"/>
      <c r="AM235" s="169"/>
      <c r="AN235" s="169"/>
      <c r="AO235" s="169"/>
      <c r="AP235" s="169"/>
      <c r="AQ235" s="169"/>
      <c r="AR235" s="169"/>
      <c r="AS235" s="169"/>
      <c r="AT235" s="169"/>
      <c r="AU235" s="169"/>
      <c r="AV235" s="169"/>
      <c r="AW235" s="169"/>
      <c r="AX235" s="169"/>
      <c r="AY235" s="169"/>
      <c r="AZ235" s="169"/>
      <c r="BA235" s="169"/>
      <c r="BB235" s="169"/>
      <c r="BC235" s="169"/>
      <c r="BD235" s="169"/>
      <c r="BE235" s="169"/>
      <c r="BF235" s="169"/>
      <c r="BG235" s="169"/>
      <c r="BH235" s="169"/>
      <c r="BI235" s="169"/>
      <c r="BJ235" s="169"/>
      <c r="BK235" s="169"/>
      <c r="BL235" s="169"/>
      <c r="BM235" s="169"/>
      <c r="BN235" s="169"/>
      <c r="BO235" s="169"/>
      <c r="BP235" s="169"/>
      <c r="BQ235" s="169"/>
      <c r="BR235" s="169"/>
      <c r="BS235" s="169"/>
      <c r="BT235" s="169"/>
      <c r="BU235" s="169"/>
      <c r="BV235" s="169"/>
      <c r="BW235" s="169"/>
      <c r="BX235" s="169"/>
      <c r="BY235" s="169"/>
      <c r="BZ235" s="169"/>
      <c r="CA235" s="169"/>
      <c r="CB235" s="169"/>
      <c r="CO235" s="63">
        <v>6</v>
      </c>
      <c r="CP235" s="63" t="s">
        <v>133</v>
      </c>
      <c r="CQ235" s="63" t="s">
        <v>733</v>
      </c>
      <c r="CR235" s="63" t="s">
        <v>735</v>
      </c>
      <c r="CS235" s="63">
        <v>329</v>
      </c>
    </row>
    <row r="236" spans="1:97" s="17" customFormat="1" ht="13.5">
      <c r="A236" s="167"/>
      <c r="B236" s="19"/>
      <c r="AD236" s="167"/>
      <c r="AE236" s="167"/>
      <c r="AF236" s="167"/>
      <c r="AG236" s="169"/>
      <c r="AH236" s="169"/>
      <c r="AI236" s="169"/>
      <c r="AJ236" s="169"/>
      <c r="AK236" s="169"/>
      <c r="AL236" s="169"/>
      <c r="AM236" s="169"/>
      <c r="AN236" s="169"/>
      <c r="AO236" s="169"/>
      <c r="AP236" s="169"/>
      <c r="AQ236" s="169"/>
      <c r="AR236" s="169"/>
      <c r="AS236" s="169"/>
      <c r="AT236" s="169"/>
      <c r="AU236" s="169"/>
      <c r="AV236" s="169"/>
      <c r="AW236" s="169"/>
      <c r="AX236" s="169"/>
      <c r="AY236" s="169"/>
      <c r="AZ236" s="169"/>
      <c r="BA236" s="169"/>
      <c r="BB236" s="169"/>
      <c r="BC236" s="169"/>
      <c r="BD236" s="169"/>
      <c r="BE236" s="169"/>
      <c r="BF236" s="169"/>
      <c r="BG236" s="169"/>
      <c r="BH236" s="169"/>
      <c r="BI236" s="169"/>
      <c r="BJ236" s="169"/>
      <c r="BK236" s="169"/>
      <c r="BL236" s="169"/>
      <c r="BM236" s="169"/>
      <c r="BN236" s="169"/>
      <c r="BO236" s="169"/>
      <c r="BP236" s="169"/>
      <c r="BQ236" s="169"/>
      <c r="BR236" s="169"/>
      <c r="BS236" s="169"/>
      <c r="BT236" s="169"/>
      <c r="BU236" s="169"/>
      <c r="BV236" s="169"/>
      <c r="BW236" s="169"/>
      <c r="BX236" s="169"/>
      <c r="BY236" s="169"/>
      <c r="BZ236" s="169"/>
      <c r="CA236" s="169"/>
      <c r="CB236" s="169"/>
      <c r="CO236" s="63">
        <v>6</v>
      </c>
      <c r="CP236" s="63" t="s">
        <v>133</v>
      </c>
      <c r="CQ236" s="63" t="s">
        <v>733</v>
      </c>
      <c r="CR236" s="63" t="s">
        <v>736</v>
      </c>
      <c r="CS236" s="63">
        <v>330</v>
      </c>
    </row>
    <row r="237" spans="1:97" s="17" customFormat="1" ht="13.5">
      <c r="A237" s="167"/>
      <c r="B237" s="19"/>
      <c r="AD237" s="167"/>
      <c r="AE237" s="167"/>
      <c r="AF237" s="167"/>
      <c r="AG237" s="169"/>
      <c r="AH237" s="169"/>
      <c r="AI237" s="169"/>
      <c r="AJ237" s="169"/>
      <c r="AK237" s="169"/>
      <c r="AL237" s="169"/>
      <c r="AM237" s="169"/>
      <c r="AN237" s="169"/>
      <c r="AO237" s="169"/>
      <c r="AP237" s="169"/>
      <c r="AQ237" s="169"/>
      <c r="AR237" s="169"/>
      <c r="AS237" s="169"/>
      <c r="AT237" s="169"/>
      <c r="AU237" s="169"/>
      <c r="AV237" s="169"/>
      <c r="AW237" s="169"/>
      <c r="AX237" s="169"/>
      <c r="AY237" s="169"/>
      <c r="AZ237" s="169"/>
      <c r="BA237" s="169"/>
      <c r="BB237" s="169"/>
      <c r="BC237" s="169"/>
      <c r="BD237" s="169"/>
      <c r="BE237" s="169"/>
      <c r="BF237" s="169"/>
      <c r="BG237" s="169"/>
      <c r="BH237" s="169"/>
      <c r="BI237" s="169"/>
      <c r="BJ237" s="169"/>
      <c r="BK237" s="169"/>
      <c r="BL237" s="169"/>
      <c r="BM237" s="169"/>
      <c r="BN237" s="169"/>
      <c r="BO237" s="169"/>
      <c r="BP237" s="169"/>
      <c r="BQ237" s="169"/>
      <c r="BR237" s="169"/>
      <c r="BS237" s="169"/>
      <c r="BT237" s="169"/>
      <c r="BU237" s="169"/>
      <c r="BV237" s="169"/>
      <c r="BW237" s="169"/>
      <c r="BX237" s="169"/>
      <c r="BY237" s="169"/>
      <c r="BZ237" s="169"/>
      <c r="CA237" s="169"/>
      <c r="CB237" s="169"/>
      <c r="CO237" s="63">
        <v>6</v>
      </c>
      <c r="CP237" s="63" t="s">
        <v>133</v>
      </c>
      <c r="CQ237" s="63" t="s">
        <v>733</v>
      </c>
      <c r="CR237" s="63" t="s">
        <v>737</v>
      </c>
      <c r="CS237" s="63">
        <v>331</v>
      </c>
    </row>
    <row r="238" spans="1:97" s="17" customFormat="1" ht="13.5">
      <c r="A238" s="167"/>
      <c r="B238" s="19"/>
      <c r="AD238" s="167"/>
      <c r="AE238" s="167"/>
      <c r="AF238" s="167"/>
      <c r="AG238" s="169"/>
      <c r="AH238" s="169"/>
      <c r="AI238" s="169"/>
      <c r="AJ238" s="169"/>
      <c r="AK238" s="169"/>
      <c r="AL238" s="169"/>
      <c r="AM238" s="169"/>
      <c r="AN238" s="169"/>
      <c r="AO238" s="169"/>
      <c r="AP238" s="169"/>
      <c r="AQ238" s="169"/>
      <c r="AR238" s="169"/>
      <c r="AS238" s="169"/>
      <c r="AT238" s="169"/>
      <c r="AU238" s="169"/>
      <c r="AV238" s="169"/>
      <c r="AW238" s="169"/>
      <c r="AX238" s="169"/>
      <c r="AY238" s="169"/>
      <c r="AZ238" s="169"/>
      <c r="BA238" s="169"/>
      <c r="BB238" s="169"/>
      <c r="BC238" s="169"/>
      <c r="BD238" s="169"/>
      <c r="BE238" s="169"/>
      <c r="BF238" s="169"/>
      <c r="BG238" s="169"/>
      <c r="BH238" s="169"/>
      <c r="BI238" s="169"/>
      <c r="BJ238" s="169"/>
      <c r="BK238" s="169"/>
      <c r="BL238" s="169"/>
      <c r="BM238" s="169"/>
      <c r="BN238" s="169"/>
      <c r="BO238" s="169"/>
      <c r="BP238" s="169"/>
      <c r="BQ238" s="169"/>
      <c r="BR238" s="169"/>
      <c r="BS238" s="169"/>
      <c r="BT238" s="169"/>
      <c r="BU238" s="169"/>
      <c r="BV238" s="169"/>
      <c r="BW238" s="169"/>
      <c r="BX238" s="169"/>
      <c r="BY238" s="169"/>
      <c r="BZ238" s="169"/>
      <c r="CA238" s="169"/>
      <c r="CB238" s="169"/>
      <c r="CO238" s="63">
        <v>6</v>
      </c>
      <c r="CP238" s="63" t="s">
        <v>133</v>
      </c>
      <c r="CQ238" s="63" t="s">
        <v>733</v>
      </c>
      <c r="CR238" s="63" t="s">
        <v>738</v>
      </c>
      <c r="CS238" s="63">
        <v>332</v>
      </c>
    </row>
    <row r="239" spans="1:97" s="17" customFormat="1" ht="13.5">
      <c r="A239" s="167"/>
      <c r="B239" s="19"/>
      <c r="AD239" s="167"/>
      <c r="AE239" s="167"/>
      <c r="AF239" s="167"/>
      <c r="AG239" s="169"/>
      <c r="AH239" s="169"/>
      <c r="AI239" s="169"/>
      <c r="AJ239" s="169"/>
      <c r="AK239" s="169"/>
      <c r="AL239" s="169"/>
      <c r="AM239" s="169"/>
      <c r="AN239" s="169"/>
      <c r="AO239" s="169"/>
      <c r="AP239" s="169"/>
      <c r="AQ239" s="169"/>
      <c r="AR239" s="169"/>
      <c r="AS239" s="169"/>
      <c r="AT239" s="169"/>
      <c r="AU239" s="169"/>
      <c r="AV239" s="169"/>
      <c r="AW239" s="169"/>
      <c r="AX239" s="169"/>
      <c r="AY239" s="169"/>
      <c r="AZ239" s="169"/>
      <c r="BA239" s="169"/>
      <c r="BB239" s="169"/>
      <c r="BC239" s="169"/>
      <c r="BD239" s="169"/>
      <c r="BE239" s="169"/>
      <c r="BF239" s="169"/>
      <c r="BG239" s="169"/>
      <c r="BH239" s="169"/>
      <c r="BI239" s="169"/>
      <c r="BJ239" s="169"/>
      <c r="BK239" s="169"/>
      <c r="BL239" s="169"/>
      <c r="BM239" s="169"/>
      <c r="BN239" s="169"/>
      <c r="BO239" s="169"/>
      <c r="BP239" s="169"/>
      <c r="BQ239" s="169"/>
      <c r="BR239" s="169"/>
      <c r="BS239" s="169"/>
      <c r="BT239" s="169"/>
      <c r="BU239" s="169"/>
      <c r="BV239" s="169"/>
      <c r="BW239" s="169"/>
      <c r="BX239" s="169"/>
      <c r="BY239" s="169"/>
      <c r="BZ239" s="169"/>
      <c r="CA239" s="169"/>
      <c r="CB239" s="169"/>
      <c r="CO239" s="63">
        <v>6</v>
      </c>
      <c r="CP239" s="63" t="s">
        <v>133</v>
      </c>
      <c r="CQ239" s="63" t="s">
        <v>733</v>
      </c>
      <c r="CR239" s="63" t="s">
        <v>739</v>
      </c>
      <c r="CS239" s="63">
        <v>333</v>
      </c>
    </row>
    <row r="240" spans="1:97" s="17" customFormat="1" ht="13.5">
      <c r="A240" s="167"/>
      <c r="B240" s="19"/>
      <c r="AD240" s="167"/>
      <c r="AE240" s="167"/>
      <c r="AF240" s="167"/>
      <c r="AG240" s="169"/>
      <c r="AH240" s="169"/>
      <c r="AI240" s="169"/>
      <c r="AJ240" s="169"/>
      <c r="AK240" s="169"/>
      <c r="AL240" s="169"/>
      <c r="AM240" s="169"/>
      <c r="AN240" s="169"/>
      <c r="AO240" s="169"/>
      <c r="AP240" s="169"/>
      <c r="AQ240" s="169"/>
      <c r="AR240" s="169"/>
      <c r="AS240" s="169"/>
      <c r="AT240" s="169"/>
      <c r="AU240" s="169"/>
      <c r="AV240" s="169"/>
      <c r="AW240" s="169"/>
      <c r="AX240" s="169"/>
      <c r="AY240" s="169"/>
      <c r="AZ240" s="169"/>
      <c r="BA240" s="169"/>
      <c r="BB240" s="169"/>
      <c r="BC240" s="169"/>
      <c r="BD240" s="169"/>
      <c r="BE240" s="169"/>
      <c r="BF240" s="169"/>
      <c r="BG240" s="169"/>
      <c r="BH240" s="169"/>
      <c r="BI240" s="169"/>
      <c r="BJ240" s="169"/>
      <c r="BK240" s="169"/>
      <c r="BL240" s="169"/>
      <c r="BM240" s="169"/>
      <c r="BN240" s="169"/>
      <c r="BO240" s="169"/>
      <c r="BP240" s="169"/>
      <c r="BQ240" s="169"/>
      <c r="BR240" s="169"/>
      <c r="BS240" s="169"/>
      <c r="BT240" s="169"/>
      <c r="BU240" s="169"/>
      <c r="BV240" s="169"/>
      <c r="BW240" s="169"/>
      <c r="BX240" s="169"/>
      <c r="BY240" s="169"/>
      <c r="BZ240" s="169"/>
      <c r="CA240" s="169"/>
      <c r="CB240" s="169"/>
      <c r="CO240" s="63">
        <v>6</v>
      </c>
      <c r="CP240" s="63" t="s">
        <v>133</v>
      </c>
      <c r="CQ240" s="63" t="s">
        <v>733</v>
      </c>
      <c r="CR240" s="63" t="s">
        <v>740</v>
      </c>
      <c r="CS240" s="63">
        <v>334</v>
      </c>
    </row>
    <row r="241" spans="1:97" s="17" customFormat="1" ht="13.5">
      <c r="A241" s="167"/>
      <c r="B241" s="19"/>
      <c r="AD241" s="167"/>
      <c r="AE241" s="167"/>
      <c r="AF241" s="167"/>
      <c r="AG241" s="169"/>
      <c r="AH241" s="169"/>
      <c r="AI241" s="169"/>
      <c r="AJ241" s="169"/>
      <c r="AK241" s="169"/>
      <c r="AL241" s="169"/>
      <c r="AM241" s="169"/>
      <c r="AN241" s="169"/>
      <c r="AO241" s="169"/>
      <c r="AP241" s="169"/>
      <c r="AQ241" s="169"/>
      <c r="AR241" s="169"/>
      <c r="AS241" s="169"/>
      <c r="AT241" s="169"/>
      <c r="AU241" s="169"/>
      <c r="AV241" s="169"/>
      <c r="AW241" s="169"/>
      <c r="AX241" s="169"/>
      <c r="AY241" s="169"/>
      <c r="AZ241" s="169"/>
      <c r="BA241" s="169"/>
      <c r="BB241" s="169"/>
      <c r="BC241" s="169"/>
      <c r="BD241" s="169"/>
      <c r="BE241" s="169"/>
      <c r="BF241" s="169"/>
      <c r="BG241" s="169"/>
      <c r="BH241" s="169"/>
      <c r="BI241" s="169"/>
      <c r="BJ241" s="169"/>
      <c r="BK241" s="169"/>
      <c r="BL241" s="169"/>
      <c r="BM241" s="169"/>
      <c r="BN241" s="169"/>
      <c r="BO241" s="169"/>
      <c r="BP241" s="169"/>
      <c r="BQ241" s="169"/>
      <c r="BR241" s="169"/>
      <c r="BS241" s="169"/>
      <c r="BT241" s="169"/>
      <c r="BU241" s="169"/>
      <c r="BV241" s="169"/>
      <c r="BW241" s="169"/>
      <c r="BX241" s="169"/>
      <c r="BY241" s="169"/>
      <c r="BZ241" s="169"/>
      <c r="CA241" s="169"/>
      <c r="CB241" s="169"/>
      <c r="CO241" s="63">
        <v>6</v>
      </c>
      <c r="CP241" s="63" t="s">
        <v>133</v>
      </c>
      <c r="CQ241" s="63" t="s">
        <v>733</v>
      </c>
      <c r="CR241" s="63" t="s">
        <v>741</v>
      </c>
      <c r="CS241" s="63">
        <v>335</v>
      </c>
    </row>
    <row r="242" spans="1:97" s="17" customFormat="1" ht="13.5">
      <c r="A242" s="167"/>
      <c r="B242" s="19"/>
      <c r="AD242" s="167"/>
      <c r="AE242" s="167"/>
      <c r="AF242" s="167"/>
      <c r="AG242" s="169"/>
      <c r="AH242" s="169"/>
      <c r="AI242" s="169"/>
      <c r="AJ242" s="169"/>
      <c r="AK242" s="169"/>
      <c r="AL242" s="169"/>
      <c r="AM242" s="169"/>
      <c r="AN242" s="169"/>
      <c r="AO242" s="169"/>
      <c r="AP242" s="169"/>
      <c r="AQ242" s="169"/>
      <c r="AR242" s="169"/>
      <c r="AS242" s="169"/>
      <c r="AT242" s="169"/>
      <c r="AU242" s="169"/>
      <c r="AV242" s="169"/>
      <c r="AW242" s="169"/>
      <c r="AX242" s="169"/>
      <c r="AY242" s="169"/>
      <c r="AZ242" s="169"/>
      <c r="BA242" s="169"/>
      <c r="BB242" s="169"/>
      <c r="BC242" s="169"/>
      <c r="BD242" s="169"/>
      <c r="BE242" s="169"/>
      <c r="BF242" s="169"/>
      <c r="BG242" s="169"/>
      <c r="BH242" s="169"/>
      <c r="BI242" s="169"/>
      <c r="BJ242" s="169"/>
      <c r="BK242" s="169"/>
      <c r="BL242" s="169"/>
      <c r="BM242" s="169"/>
      <c r="BN242" s="169"/>
      <c r="BO242" s="169"/>
      <c r="BP242" s="169"/>
      <c r="BQ242" s="169"/>
      <c r="BR242" s="169"/>
      <c r="BS242" s="169"/>
      <c r="BT242" s="169"/>
      <c r="BU242" s="169"/>
      <c r="BV242" s="169"/>
      <c r="BW242" s="169"/>
      <c r="BX242" s="169"/>
      <c r="BY242" s="169"/>
      <c r="BZ242" s="169"/>
      <c r="CA242" s="169"/>
      <c r="CB242" s="169"/>
      <c r="CO242" s="63">
        <v>6</v>
      </c>
      <c r="CP242" s="63" t="s">
        <v>133</v>
      </c>
      <c r="CQ242" s="63" t="s">
        <v>733</v>
      </c>
      <c r="CR242" s="63" t="s">
        <v>742</v>
      </c>
      <c r="CS242" s="63">
        <v>336</v>
      </c>
    </row>
    <row r="243" spans="1:97" s="17" customFormat="1" ht="13.5">
      <c r="A243" s="167"/>
      <c r="B243" s="19"/>
      <c r="AD243" s="167"/>
      <c r="AE243" s="167"/>
      <c r="AF243" s="167"/>
      <c r="AG243" s="169"/>
      <c r="AH243" s="169"/>
      <c r="AI243" s="169"/>
      <c r="AJ243" s="169"/>
      <c r="AK243" s="169"/>
      <c r="AL243" s="169"/>
      <c r="AM243" s="169"/>
      <c r="AN243" s="169"/>
      <c r="AO243" s="169"/>
      <c r="AP243" s="169"/>
      <c r="AQ243" s="169"/>
      <c r="AR243" s="169"/>
      <c r="AS243" s="169"/>
      <c r="AT243" s="169"/>
      <c r="AU243" s="169"/>
      <c r="AV243" s="169"/>
      <c r="AW243" s="169"/>
      <c r="AX243" s="169"/>
      <c r="AY243" s="169"/>
      <c r="AZ243" s="169"/>
      <c r="BA243" s="169"/>
      <c r="BB243" s="169"/>
      <c r="BC243" s="169"/>
      <c r="BD243" s="169"/>
      <c r="BE243" s="169"/>
      <c r="BF243" s="169"/>
      <c r="BG243" s="169"/>
      <c r="BH243" s="169"/>
      <c r="BI243" s="169"/>
      <c r="BJ243" s="169"/>
      <c r="BK243" s="169"/>
      <c r="BL243" s="169"/>
      <c r="BM243" s="169"/>
      <c r="BN243" s="169"/>
      <c r="BO243" s="169"/>
      <c r="BP243" s="169"/>
      <c r="BQ243" s="169"/>
      <c r="BR243" s="169"/>
      <c r="BS243" s="169"/>
      <c r="BT243" s="169"/>
      <c r="BU243" s="169"/>
      <c r="BV243" s="169"/>
      <c r="BW243" s="169"/>
      <c r="BX243" s="169"/>
      <c r="BY243" s="169"/>
      <c r="BZ243" s="169"/>
      <c r="CA243" s="169"/>
      <c r="CB243" s="169"/>
      <c r="CO243" s="63">
        <v>6</v>
      </c>
      <c r="CP243" s="63" t="s">
        <v>133</v>
      </c>
      <c r="CQ243" s="63" t="s">
        <v>733</v>
      </c>
      <c r="CR243" s="63" t="s">
        <v>743</v>
      </c>
      <c r="CS243" s="63">
        <v>337</v>
      </c>
    </row>
    <row r="244" spans="1:97" s="17" customFormat="1" ht="13.5">
      <c r="A244" s="167"/>
      <c r="B244" s="19"/>
      <c r="AD244" s="167"/>
      <c r="AE244" s="167"/>
      <c r="AF244" s="167"/>
      <c r="AG244" s="169"/>
      <c r="AH244" s="169"/>
      <c r="AI244" s="169"/>
      <c r="AJ244" s="169"/>
      <c r="AK244" s="169"/>
      <c r="AL244" s="169"/>
      <c r="AM244" s="169"/>
      <c r="AN244" s="169"/>
      <c r="AO244" s="169"/>
      <c r="AP244" s="169"/>
      <c r="AQ244" s="169"/>
      <c r="AR244" s="169"/>
      <c r="AS244" s="169"/>
      <c r="AT244" s="169"/>
      <c r="AU244" s="169"/>
      <c r="AV244" s="169"/>
      <c r="AW244" s="169"/>
      <c r="AX244" s="169"/>
      <c r="AY244" s="169"/>
      <c r="AZ244" s="169"/>
      <c r="BA244" s="169"/>
      <c r="BB244" s="169"/>
      <c r="BC244" s="169"/>
      <c r="BD244" s="169"/>
      <c r="BE244" s="169"/>
      <c r="BF244" s="169"/>
      <c r="BG244" s="169"/>
      <c r="BH244" s="169"/>
      <c r="BI244" s="169"/>
      <c r="BJ244" s="169"/>
      <c r="BK244" s="169"/>
      <c r="BL244" s="169"/>
      <c r="BM244" s="169"/>
      <c r="BN244" s="169"/>
      <c r="BO244" s="169"/>
      <c r="BP244" s="169"/>
      <c r="BQ244" s="169"/>
      <c r="BR244" s="169"/>
      <c r="BS244" s="169"/>
      <c r="BT244" s="169"/>
      <c r="BU244" s="169"/>
      <c r="BV244" s="169"/>
      <c r="BW244" s="169"/>
      <c r="BX244" s="169"/>
      <c r="BY244" s="169"/>
      <c r="BZ244" s="169"/>
      <c r="CA244" s="169"/>
      <c r="CB244" s="169"/>
      <c r="CO244" s="63">
        <v>6</v>
      </c>
      <c r="CP244" s="63" t="s">
        <v>133</v>
      </c>
      <c r="CQ244" s="63" t="s">
        <v>733</v>
      </c>
      <c r="CR244" s="63" t="s">
        <v>744</v>
      </c>
      <c r="CS244" s="63">
        <v>338</v>
      </c>
    </row>
    <row r="245" spans="1:97" s="17" customFormat="1" ht="13.5">
      <c r="A245" s="167"/>
      <c r="B245" s="19"/>
      <c r="AD245" s="167"/>
      <c r="AE245" s="167"/>
      <c r="AF245" s="167"/>
      <c r="AG245" s="169"/>
      <c r="AH245" s="169"/>
      <c r="AI245" s="169"/>
      <c r="AJ245" s="169"/>
      <c r="AK245" s="169"/>
      <c r="AL245" s="169"/>
      <c r="AM245" s="169"/>
      <c r="AN245" s="169"/>
      <c r="AO245" s="169"/>
      <c r="AP245" s="169"/>
      <c r="AQ245" s="169"/>
      <c r="AR245" s="169"/>
      <c r="AS245" s="169"/>
      <c r="AT245" s="169"/>
      <c r="AU245" s="169"/>
      <c r="AV245" s="169"/>
      <c r="AW245" s="169"/>
      <c r="AX245" s="169"/>
      <c r="AY245" s="169"/>
      <c r="AZ245" s="169"/>
      <c r="BA245" s="169"/>
      <c r="BB245" s="169"/>
      <c r="BC245" s="169"/>
      <c r="BD245" s="169"/>
      <c r="BE245" s="169"/>
      <c r="BF245" s="169"/>
      <c r="BG245" s="169"/>
      <c r="BH245" s="169"/>
      <c r="BI245" s="169"/>
      <c r="BJ245" s="169"/>
      <c r="BK245" s="169"/>
      <c r="BL245" s="169"/>
      <c r="BM245" s="169"/>
      <c r="BN245" s="169"/>
      <c r="BO245" s="169"/>
      <c r="BP245" s="169"/>
      <c r="BQ245" s="169"/>
      <c r="BR245" s="169"/>
      <c r="BS245" s="169"/>
      <c r="BT245" s="169"/>
      <c r="BU245" s="169"/>
      <c r="BV245" s="169"/>
      <c r="BW245" s="169"/>
      <c r="BX245" s="169"/>
      <c r="BY245" s="169"/>
      <c r="BZ245" s="169"/>
      <c r="CA245" s="169"/>
      <c r="CB245" s="169"/>
      <c r="CO245" s="63">
        <v>6</v>
      </c>
      <c r="CP245" s="63" t="s">
        <v>133</v>
      </c>
      <c r="CQ245" s="63" t="s">
        <v>733</v>
      </c>
      <c r="CR245" s="63" t="s">
        <v>745</v>
      </c>
      <c r="CS245" s="63">
        <v>339</v>
      </c>
    </row>
    <row r="246" spans="1:97" s="17" customFormat="1" ht="13.5">
      <c r="A246" s="167"/>
      <c r="B246" s="19"/>
      <c r="AD246" s="167"/>
      <c r="AE246" s="167"/>
      <c r="AF246" s="167"/>
      <c r="AG246" s="169"/>
      <c r="AH246" s="169"/>
      <c r="AI246" s="169"/>
      <c r="AJ246" s="169"/>
      <c r="AK246" s="169"/>
      <c r="AL246" s="169"/>
      <c r="AM246" s="169"/>
      <c r="AN246" s="169"/>
      <c r="AO246" s="169"/>
      <c r="AP246" s="169"/>
      <c r="AQ246" s="169"/>
      <c r="AR246" s="169"/>
      <c r="AS246" s="169"/>
      <c r="AT246" s="169"/>
      <c r="AU246" s="169"/>
      <c r="AV246" s="169"/>
      <c r="AW246" s="169"/>
      <c r="AX246" s="169"/>
      <c r="AY246" s="169"/>
      <c r="AZ246" s="169"/>
      <c r="BA246" s="169"/>
      <c r="BB246" s="169"/>
      <c r="BC246" s="169"/>
      <c r="BD246" s="169"/>
      <c r="BE246" s="169"/>
      <c r="BF246" s="169"/>
      <c r="BG246" s="169"/>
      <c r="BH246" s="169"/>
      <c r="BI246" s="169"/>
      <c r="BJ246" s="169"/>
      <c r="BK246" s="169"/>
      <c r="BL246" s="169"/>
      <c r="BM246" s="169"/>
      <c r="BN246" s="169"/>
      <c r="BO246" s="169"/>
      <c r="BP246" s="169"/>
      <c r="BQ246" s="169"/>
      <c r="BR246" s="169"/>
      <c r="BS246" s="169"/>
      <c r="BT246" s="169"/>
      <c r="BU246" s="169"/>
      <c r="BV246" s="169"/>
      <c r="BW246" s="169"/>
      <c r="BX246" s="169"/>
      <c r="BY246" s="169"/>
      <c r="BZ246" s="169"/>
      <c r="CA246" s="169"/>
      <c r="CB246" s="169"/>
      <c r="CO246" s="63">
        <v>6</v>
      </c>
      <c r="CP246" s="63" t="s">
        <v>133</v>
      </c>
      <c r="CQ246" s="63" t="s">
        <v>733</v>
      </c>
      <c r="CR246" s="63" t="s">
        <v>746</v>
      </c>
      <c r="CS246" s="63">
        <v>340</v>
      </c>
    </row>
    <row r="247" spans="1:97" s="17" customFormat="1" ht="13.5">
      <c r="A247" s="167"/>
      <c r="B247" s="19"/>
      <c r="AD247" s="167"/>
      <c r="AE247" s="167"/>
      <c r="AF247" s="167"/>
      <c r="AG247" s="169"/>
      <c r="AH247" s="169"/>
      <c r="AI247" s="169"/>
      <c r="AJ247" s="169"/>
      <c r="AK247" s="169"/>
      <c r="AL247" s="169"/>
      <c r="AM247" s="169"/>
      <c r="AN247" s="169"/>
      <c r="AO247" s="169"/>
      <c r="AP247" s="169"/>
      <c r="AQ247" s="169"/>
      <c r="AR247" s="169"/>
      <c r="AS247" s="169"/>
      <c r="AT247" s="169"/>
      <c r="AU247" s="169"/>
      <c r="AV247" s="169"/>
      <c r="AW247" s="169"/>
      <c r="AX247" s="169"/>
      <c r="AY247" s="169"/>
      <c r="AZ247" s="169"/>
      <c r="BA247" s="169"/>
      <c r="BB247" s="169"/>
      <c r="BC247" s="169"/>
      <c r="BD247" s="169"/>
      <c r="BE247" s="169"/>
      <c r="BF247" s="169"/>
      <c r="BG247" s="169"/>
      <c r="BH247" s="169"/>
      <c r="BI247" s="169"/>
      <c r="BJ247" s="169"/>
      <c r="BK247" s="169"/>
      <c r="BL247" s="169"/>
      <c r="BM247" s="169"/>
      <c r="BN247" s="169"/>
      <c r="BO247" s="169"/>
      <c r="BP247" s="169"/>
      <c r="BQ247" s="169"/>
      <c r="BR247" s="169"/>
      <c r="BS247" s="169"/>
      <c r="BT247" s="169"/>
      <c r="BU247" s="169"/>
      <c r="BV247" s="169"/>
      <c r="BW247" s="169"/>
      <c r="BX247" s="169"/>
      <c r="BY247" s="169"/>
      <c r="BZ247" s="169"/>
      <c r="CA247" s="169"/>
      <c r="CB247" s="169"/>
      <c r="CO247" s="63">
        <v>6</v>
      </c>
      <c r="CP247" s="63" t="s">
        <v>133</v>
      </c>
      <c r="CQ247" s="63" t="s">
        <v>733</v>
      </c>
      <c r="CR247" s="63" t="s">
        <v>747</v>
      </c>
      <c r="CS247" s="63">
        <v>341</v>
      </c>
    </row>
    <row r="248" spans="1:97" s="17" customFormat="1" ht="13.5">
      <c r="A248" s="167"/>
      <c r="B248" s="19"/>
      <c r="AD248" s="167"/>
      <c r="AE248" s="167"/>
      <c r="AF248" s="167"/>
      <c r="AG248" s="169"/>
      <c r="AH248" s="169"/>
      <c r="AI248" s="169"/>
      <c r="AJ248" s="169"/>
      <c r="AK248" s="169"/>
      <c r="AL248" s="169"/>
      <c r="AM248" s="169"/>
      <c r="AN248" s="169"/>
      <c r="AO248" s="169"/>
      <c r="AP248" s="169"/>
      <c r="AQ248" s="169"/>
      <c r="AR248" s="169"/>
      <c r="AS248" s="169"/>
      <c r="AT248" s="169"/>
      <c r="AU248" s="169"/>
      <c r="AV248" s="169"/>
      <c r="AW248" s="169"/>
      <c r="AX248" s="169"/>
      <c r="AY248" s="169"/>
      <c r="AZ248" s="169"/>
      <c r="BA248" s="169"/>
      <c r="BB248" s="169"/>
      <c r="BC248" s="169"/>
      <c r="BD248" s="169"/>
      <c r="BE248" s="169"/>
      <c r="BF248" s="169"/>
      <c r="BG248" s="169"/>
      <c r="BH248" s="169"/>
      <c r="BI248" s="169"/>
      <c r="BJ248" s="169"/>
      <c r="BK248" s="169"/>
      <c r="BL248" s="169"/>
      <c r="BM248" s="169"/>
      <c r="BN248" s="169"/>
      <c r="BO248" s="169"/>
      <c r="BP248" s="169"/>
      <c r="BQ248" s="169"/>
      <c r="BR248" s="169"/>
      <c r="BS248" s="169"/>
      <c r="BT248" s="169"/>
      <c r="BU248" s="169"/>
      <c r="BV248" s="169"/>
      <c r="BW248" s="169"/>
      <c r="BX248" s="169"/>
      <c r="BY248" s="169"/>
      <c r="BZ248" s="169"/>
      <c r="CA248" s="169"/>
      <c r="CB248" s="169"/>
      <c r="CO248" s="63">
        <v>6</v>
      </c>
      <c r="CP248" s="63" t="s">
        <v>133</v>
      </c>
      <c r="CQ248" s="63" t="s">
        <v>733</v>
      </c>
      <c r="CR248" s="63" t="s">
        <v>748</v>
      </c>
      <c r="CS248" s="63">
        <v>342</v>
      </c>
    </row>
    <row r="249" spans="1:97" s="17" customFormat="1" ht="13.5">
      <c r="A249" s="167"/>
      <c r="B249" s="19"/>
      <c r="AD249" s="167"/>
      <c r="AE249" s="167"/>
      <c r="AF249" s="167"/>
      <c r="AG249" s="169"/>
      <c r="AH249" s="169"/>
      <c r="AI249" s="169"/>
      <c r="AJ249" s="169"/>
      <c r="AK249" s="169"/>
      <c r="AL249" s="169"/>
      <c r="AM249" s="169"/>
      <c r="AN249" s="169"/>
      <c r="AO249" s="169"/>
      <c r="AP249" s="169"/>
      <c r="AQ249" s="169"/>
      <c r="AR249" s="169"/>
      <c r="AS249" s="169"/>
      <c r="AT249" s="169"/>
      <c r="AU249" s="169"/>
      <c r="AV249" s="169"/>
      <c r="AW249" s="169"/>
      <c r="AX249" s="169"/>
      <c r="AY249" s="169"/>
      <c r="AZ249" s="169"/>
      <c r="BA249" s="169"/>
      <c r="BB249" s="169"/>
      <c r="BC249" s="169"/>
      <c r="BD249" s="169"/>
      <c r="BE249" s="169"/>
      <c r="BF249" s="169"/>
      <c r="BG249" s="169"/>
      <c r="BH249" s="169"/>
      <c r="BI249" s="169"/>
      <c r="BJ249" s="169"/>
      <c r="BK249" s="169"/>
      <c r="BL249" s="169"/>
      <c r="BM249" s="169"/>
      <c r="BN249" s="169"/>
      <c r="BO249" s="169"/>
      <c r="BP249" s="169"/>
      <c r="BQ249" s="169"/>
      <c r="BR249" s="169"/>
      <c r="BS249" s="169"/>
      <c r="BT249" s="169"/>
      <c r="BU249" s="169"/>
      <c r="BV249" s="169"/>
      <c r="BW249" s="169"/>
      <c r="BX249" s="169"/>
      <c r="BY249" s="169"/>
      <c r="BZ249" s="169"/>
      <c r="CA249" s="169"/>
      <c r="CB249" s="169"/>
      <c r="CO249" s="63">
        <v>6</v>
      </c>
      <c r="CP249" s="63" t="s">
        <v>133</v>
      </c>
      <c r="CQ249" s="63" t="s">
        <v>733</v>
      </c>
      <c r="CR249" s="63" t="s">
        <v>749</v>
      </c>
      <c r="CS249" s="63">
        <v>343</v>
      </c>
    </row>
    <row r="250" spans="1:97" s="17" customFormat="1" ht="13.5">
      <c r="A250" s="167"/>
      <c r="B250" s="19"/>
      <c r="AD250" s="167"/>
      <c r="AE250" s="167"/>
      <c r="AF250" s="167"/>
      <c r="AG250" s="169"/>
      <c r="AH250" s="169"/>
      <c r="AI250" s="169"/>
      <c r="AJ250" s="169"/>
      <c r="AK250" s="169"/>
      <c r="AL250" s="169"/>
      <c r="AM250" s="169"/>
      <c r="AN250" s="169"/>
      <c r="AO250" s="169"/>
      <c r="AP250" s="169"/>
      <c r="AQ250" s="169"/>
      <c r="AR250" s="169"/>
      <c r="AS250" s="169"/>
      <c r="AT250" s="169"/>
      <c r="AU250" s="169"/>
      <c r="AV250" s="169"/>
      <c r="AW250" s="169"/>
      <c r="AX250" s="169"/>
      <c r="AY250" s="169"/>
      <c r="AZ250" s="169"/>
      <c r="BA250" s="169"/>
      <c r="BB250" s="169"/>
      <c r="BC250" s="169"/>
      <c r="BD250" s="169"/>
      <c r="BE250" s="169"/>
      <c r="BF250" s="169"/>
      <c r="BG250" s="169"/>
      <c r="BH250" s="169"/>
      <c r="BI250" s="169"/>
      <c r="BJ250" s="169"/>
      <c r="BK250" s="169"/>
      <c r="BL250" s="169"/>
      <c r="BM250" s="169"/>
      <c r="BN250" s="169"/>
      <c r="BO250" s="169"/>
      <c r="BP250" s="169"/>
      <c r="BQ250" s="169"/>
      <c r="BR250" s="169"/>
      <c r="BS250" s="169"/>
      <c r="BT250" s="169"/>
      <c r="BU250" s="169"/>
      <c r="BV250" s="169"/>
      <c r="BW250" s="169"/>
      <c r="BX250" s="169"/>
      <c r="BY250" s="169"/>
      <c r="BZ250" s="169"/>
      <c r="CA250" s="169"/>
      <c r="CB250" s="169"/>
      <c r="CO250" s="63">
        <v>6</v>
      </c>
      <c r="CP250" s="63" t="s">
        <v>133</v>
      </c>
      <c r="CQ250" s="63" t="s">
        <v>733</v>
      </c>
      <c r="CR250" s="63" t="s">
        <v>750</v>
      </c>
      <c r="CS250" s="63">
        <v>344</v>
      </c>
    </row>
    <row r="251" spans="1:97" s="17" customFormat="1" ht="13.5">
      <c r="A251" s="167"/>
      <c r="B251" s="19"/>
      <c r="AD251" s="167"/>
      <c r="AE251" s="167"/>
      <c r="AF251" s="167"/>
      <c r="AG251" s="169"/>
      <c r="AH251" s="169"/>
      <c r="AI251" s="169"/>
      <c r="AJ251" s="169"/>
      <c r="AK251" s="169"/>
      <c r="AL251" s="169"/>
      <c r="AM251" s="169"/>
      <c r="AN251" s="169"/>
      <c r="AO251" s="169"/>
      <c r="AP251" s="169"/>
      <c r="AQ251" s="169"/>
      <c r="AR251" s="169"/>
      <c r="AS251" s="169"/>
      <c r="AT251" s="169"/>
      <c r="AU251" s="169"/>
      <c r="AV251" s="169"/>
      <c r="AW251" s="169"/>
      <c r="AX251" s="169"/>
      <c r="AY251" s="169"/>
      <c r="AZ251" s="169"/>
      <c r="BA251" s="169"/>
      <c r="BB251" s="169"/>
      <c r="BC251" s="169"/>
      <c r="BD251" s="169"/>
      <c r="BE251" s="169"/>
      <c r="BF251" s="169"/>
      <c r="BG251" s="169"/>
      <c r="BH251" s="169"/>
      <c r="BI251" s="169"/>
      <c r="BJ251" s="169"/>
      <c r="BK251" s="169"/>
      <c r="BL251" s="169"/>
      <c r="BM251" s="169"/>
      <c r="BN251" s="169"/>
      <c r="BO251" s="169"/>
      <c r="BP251" s="169"/>
      <c r="BQ251" s="169"/>
      <c r="BR251" s="169"/>
      <c r="BS251" s="169"/>
      <c r="BT251" s="169"/>
      <c r="BU251" s="169"/>
      <c r="BV251" s="169"/>
      <c r="BW251" s="169"/>
      <c r="BX251" s="169"/>
      <c r="BY251" s="169"/>
      <c r="BZ251" s="169"/>
      <c r="CA251" s="169"/>
      <c r="CB251" s="169"/>
      <c r="CO251" s="63">
        <v>6</v>
      </c>
      <c r="CP251" s="63" t="s">
        <v>133</v>
      </c>
      <c r="CQ251" s="63" t="s">
        <v>733</v>
      </c>
      <c r="CR251" s="63" t="s">
        <v>751</v>
      </c>
      <c r="CS251" s="63">
        <v>345</v>
      </c>
    </row>
    <row r="252" spans="1:97" s="17" customFormat="1" ht="13.5">
      <c r="A252" s="167"/>
      <c r="B252" s="19"/>
      <c r="AD252" s="167"/>
      <c r="AE252" s="167"/>
      <c r="AF252" s="167"/>
      <c r="AG252" s="169"/>
      <c r="AH252" s="169"/>
      <c r="AI252" s="169"/>
      <c r="AJ252" s="169"/>
      <c r="AK252" s="169"/>
      <c r="AL252" s="169"/>
      <c r="AM252" s="169"/>
      <c r="AN252" s="169"/>
      <c r="AO252" s="169"/>
      <c r="AP252" s="169"/>
      <c r="AQ252" s="169"/>
      <c r="AR252" s="169"/>
      <c r="AS252" s="169"/>
      <c r="AT252" s="169"/>
      <c r="AU252" s="169"/>
      <c r="AV252" s="169"/>
      <c r="AW252" s="169"/>
      <c r="AX252" s="169"/>
      <c r="AY252" s="169"/>
      <c r="AZ252" s="169"/>
      <c r="BA252" s="169"/>
      <c r="BB252" s="169"/>
      <c r="BC252" s="169"/>
      <c r="BD252" s="169"/>
      <c r="BE252" s="169"/>
      <c r="BF252" s="169"/>
      <c r="BG252" s="169"/>
      <c r="BH252" s="169"/>
      <c r="BI252" s="169"/>
      <c r="BJ252" s="169"/>
      <c r="BK252" s="169"/>
      <c r="BL252" s="169"/>
      <c r="BM252" s="169"/>
      <c r="BN252" s="169"/>
      <c r="BO252" s="169"/>
      <c r="BP252" s="169"/>
      <c r="BQ252" s="169"/>
      <c r="BR252" s="169"/>
      <c r="BS252" s="169"/>
      <c r="BT252" s="169"/>
      <c r="BU252" s="169"/>
      <c r="BV252" s="169"/>
      <c r="BW252" s="169"/>
      <c r="BX252" s="169"/>
      <c r="BY252" s="169"/>
      <c r="BZ252" s="169"/>
      <c r="CA252" s="169"/>
      <c r="CB252" s="169"/>
      <c r="CO252" s="63">
        <v>6</v>
      </c>
      <c r="CP252" s="63" t="s">
        <v>133</v>
      </c>
      <c r="CQ252" s="63" t="s">
        <v>733</v>
      </c>
      <c r="CR252" s="63" t="s">
        <v>752</v>
      </c>
      <c r="CS252" s="63">
        <v>346</v>
      </c>
    </row>
    <row r="253" spans="1:97" s="17" customFormat="1" ht="13.5">
      <c r="A253" s="167"/>
      <c r="B253" s="19"/>
      <c r="AD253" s="167"/>
      <c r="AE253" s="167"/>
      <c r="AF253" s="167"/>
      <c r="AG253" s="169"/>
      <c r="AH253" s="169"/>
      <c r="AI253" s="169"/>
      <c r="AJ253" s="169"/>
      <c r="AK253" s="169"/>
      <c r="AL253" s="169"/>
      <c r="AM253" s="169"/>
      <c r="AN253" s="169"/>
      <c r="AO253" s="169"/>
      <c r="AP253" s="169"/>
      <c r="AQ253" s="169"/>
      <c r="AR253" s="169"/>
      <c r="AS253" s="169"/>
      <c r="AT253" s="169"/>
      <c r="AU253" s="169"/>
      <c r="AV253" s="169"/>
      <c r="AW253" s="169"/>
      <c r="AX253" s="169"/>
      <c r="AY253" s="169"/>
      <c r="AZ253" s="169"/>
      <c r="BA253" s="169"/>
      <c r="BB253" s="169"/>
      <c r="BC253" s="169"/>
      <c r="BD253" s="169"/>
      <c r="BE253" s="169"/>
      <c r="BF253" s="169"/>
      <c r="BG253" s="169"/>
      <c r="BH253" s="169"/>
      <c r="BI253" s="169"/>
      <c r="BJ253" s="169"/>
      <c r="BK253" s="169"/>
      <c r="BL253" s="169"/>
      <c r="BM253" s="169"/>
      <c r="BN253" s="169"/>
      <c r="BO253" s="169"/>
      <c r="BP253" s="169"/>
      <c r="BQ253" s="169"/>
      <c r="BR253" s="169"/>
      <c r="BS253" s="169"/>
      <c r="BT253" s="169"/>
      <c r="BU253" s="169"/>
      <c r="BV253" s="169"/>
      <c r="BW253" s="169"/>
      <c r="BX253" s="169"/>
      <c r="BY253" s="169"/>
      <c r="BZ253" s="169"/>
      <c r="CA253" s="169"/>
      <c r="CB253" s="169"/>
      <c r="CO253" s="63">
        <v>6</v>
      </c>
      <c r="CP253" s="63" t="s">
        <v>133</v>
      </c>
      <c r="CQ253" s="63" t="s">
        <v>733</v>
      </c>
      <c r="CR253" s="63" t="s">
        <v>753</v>
      </c>
      <c r="CS253" s="63">
        <v>347</v>
      </c>
    </row>
    <row r="254" spans="1:97" s="17" customFormat="1" ht="13.5">
      <c r="A254" s="167"/>
      <c r="B254" s="19"/>
      <c r="AD254" s="167"/>
      <c r="AE254" s="167"/>
      <c r="AF254" s="167"/>
      <c r="AG254" s="169"/>
      <c r="AH254" s="169"/>
      <c r="AI254" s="169"/>
      <c r="AJ254" s="169"/>
      <c r="AK254" s="169"/>
      <c r="AL254" s="169"/>
      <c r="AM254" s="169"/>
      <c r="AN254" s="169"/>
      <c r="AO254" s="169"/>
      <c r="AP254" s="169"/>
      <c r="AQ254" s="169"/>
      <c r="AR254" s="169"/>
      <c r="AS254" s="169"/>
      <c r="AT254" s="169"/>
      <c r="AU254" s="169"/>
      <c r="AV254" s="169"/>
      <c r="AW254" s="169"/>
      <c r="AX254" s="169"/>
      <c r="AY254" s="169"/>
      <c r="AZ254" s="169"/>
      <c r="BA254" s="169"/>
      <c r="BB254" s="169"/>
      <c r="BC254" s="169"/>
      <c r="BD254" s="169"/>
      <c r="BE254" s="169"/>
      <c r="BF254" s="169"/>
      <c r="BG254" s="169"/>
      <c r="BH254" s="169"/>
      <c r="BI254" s="169"/>
      <c r="BJ254" s="169"/>
      <c r="BK254" s="169"/>
      <c r="BL254" s="169"/>
      <c r="BM254" s="169"/>
      <c r="BN254" s="169"/>
      <c r="BO254" s="169"/>
      <c r="BP254" s="169"/>
      <c r="BQ254" s="169"/>
      <c r="BR254" s="169"/>
      <c r="BS254" s="169"/>
      <c r="BT254" s="169"/>
      <c r="BU254" s="169"/>
      <c r="BV254" s="169"/>
      <c r="BW254" s="169"/>
      <c r="BX254" s="169"/>
      <c r="BY254" s="169"/>
      <c r="BZ254" s="169"/>
      <c r="CA254" s="169"/>
      <c r="CB254" s="169"/>
      <c r="CO254" s="63">
        <v>6</v>
      </c>
      <c r="CP254" s="63" t="s">
        <v>133</v>
      </c>
      <c r="CQ254" s="63" t="s">
        <v>733</v>
      </c>
      <c r="CR254" s="63" t="s">
        <v>754</v>
      </c>
      <c r="CS254" s="63">
        <v>348</v>
      </c>
    </row>
    <row r="255" spans="1:97" s="17" customFormat="1" ht="13.5">
      <c r="A255" s="167"/>
      <c r="B255" s="19"/>
      <c r="AD255" s="167"/>
      <c r="AE255" s="167"/>
      <c r="AF255" s="167"/>
      <c r="AG255" s="169"/>
      <c r="AH255" s="169"/>
      <c r="AI255" s="169"/>
      <c r="AJ255" s="169"/>
      <c r="AK255" s="169"/>
      <c r="AL255" s="169"/>
      <c r="AM255" s="169"/>
      <c r="AN255" s="169"/>
      <c r="AO255" s="169"/>
      <c r="AP255" s="169"/>
      <c r="AQ255" s="169"/>
      <c r="AR255" s="169"/>
      <c r="AS255" s="169"/>
      <c r="AT255" s="169"/>
      <c r="AU255" s="169"/>
      <c r="AV255" s="169"/>
      <c r="AW255" s="169"/>
      <c r="AX255" s="169"/>
      <c r="AY255" s="169"/>
      <c r="AZ255" s="169"/>
      <c r="BA255" s="169"/>
      <c r="BB255" s="169"/>
      <c r="BC255" s="169"/>
      <c r="BD255" s="169"/>
      <c r="BE255" s="169"/>
      <c r="BF255" s="169"/>
      <c r="BG255" s="169"/>
      <c r="BH255" s="169"/>
      <c r="BI255" s="169"/>
      <c r="BJ255" s="169"/>
      <c r="BK255" s="169"/>
      <c r="BL255" s="169"/>
      <c r="BM255" s="169"/>
      <c r="BN255" s="169"/>
      <c r="BO255" s="169"/>
      <c r="BP255" s="169"/>
      <c r="BQ255" s="169"/>
      <c r="BR255" s="169"/>
      <c r="BS255" s="169"/>
      <c r="BT255" s="169"/>
      <c r="BU255" s="169"/>
      <c r="BV255" s="169"/>
      <c r="BW255" s="169"/>
      <c r="BX255" s="169"/>
      <c r="BY255" s="169"/>
      <c r="BZ255" s="169"/>
      <c r="CA255" s="169"/>
      <c r="CB255" s="169"/>
      <c r="CO255" s="63">
        <v>6</v>
      </c>
      <c r="CP255" s="63" t="s">
        <v>133</v>
      </c>
      <c r="CQ255" s="63" t="s">
        <v>733</v>
      </c>
      <c r="CR255" s="63" t="s">
        <v>755</v>
      </c>
      <c r="CS255" s="63">
        <v>349</v>
      </c>
    </row>
    <row r="256" spans="1:97" s="17" customFormat="1" ht="13.5">
      <c r="A256" s="167"/>
      <c r="B256" s="19"/>
      <c r="AD256" s="167"/>
      <c r="AE256" s="167"/>
      <c r="AF256" s="167"/>
      <c r="AG256" s="169"/>
      <c r="AH256" s="169"/>
      <c r="AI256" s="169"/>
      <c r="AJ256" s="169"/>
      <c r="AK256" s="169"/>
      <c r="AL256" s="169"/>
      <c r="AM256" s="169"/>
      <c r="AN256" s="169"/>
      <c r="AO256" s="169"/>
      <c r="AP256" s="169"/>
      <c r="AQ256" s="169"/>
      <c r="AR256" s="169"/>
      <c r="AS256" s="169"/>
      <c r="AT256" s="169"/>
      <c r="AU256" s="169"/>
      <c r="AV256" s="169"/>
      <c r="AW256" s="169"/>
      <c r="AX256" s="169"/>
      <c r="AY256" s="169"/>
      <c r="AZ256" s="169"/>
      <c r="BA256" s="169"/>
      <c r="BB256" s="169"/>
      <c r="BC256" s="169"/>
      <c r="BD256" s="169"/>
      <c r="BE256" s="169"/>
      <c r="BF256" s="169"/>
      <c r="BG256" s="169"/>
      <c r="BH256" s="169"/>
      <c r="BI256" s="169"/>
      <c r="BJ256" s="169"/>
      <c r="BK256" s="169"/>
      <c r="BL256" s="169"/>
      <c r="BM256" s="169"/>
      <c r="BN256" s="169"/>
      <c r="BO256" s="169"/>
      <c r="BP256" s="169"/>
      <c r="BQ256" s="169"/>
      <c r="BR256" s="169"/>
      <c r="BS256" s="169"/>
      <c r="BT256" s="169"/>
      <c r="BU256" s="169"/>
      <c r="BV256" s="169"/>
      <c r="BW256" s="169"/>
      <c r="BX256" s="169"/>
      <c r="BY256" s="169"/>
      <c r="BZ256" s="169"/>
      <c r="CA256" s="169"/>
      <c r="CB256" s="169"/>
      <c r="CO256" s="63">
        <v>6</v>
      </c>
      <c r="CP256" s="63" t="s">
        <v>133</v>
      </c>
      <c r="CQ256" s="63" t="s">
        <v>733</v>
      </c>
      <c r="CR256" s="63" t="s">
        <v>756</v>
      </c>
      <c r="CS256" s="63">
        <v>350</v>
      </c>
    </row>
    <row r="257" spans="1:97" s="17" customFormat="1" ht="13.5">
      <c r="A257" s="167"/>
      <c r="B257" s="19"/>
      <c r="AD257" s="167"/>
      <c r="AE257" s="167"/>
      <c r="AF257" s="167"/>
      <c r="AG257" s="169"/>
      <c r="AH257" s="169"/>
      <c r="AI257" s="169"/>
      <c r="AJ257" s="169"/>
      <c r="AK257" s="169"/>
      <c r="AL257" s="169"/>
      <c r="AM257" s="169"/>
      <c r="AN257" s="169"/>
      <c r="AO257" s="169"/>
      <c r="AP257" s="169"/>
      <c r="AQ257" s="169"/>
      <c r="AR257" s="169"/>
      <c r="AS257" s="169"/>
      <c r="AT257" s="169"/>
      <c r="AU257" s="169"/>
      <c r="AV257" s="169"/>
      <c r="AW257" s="169"/>
      <c r="AX257" s="169"/>
      <c r="AY257" s="169"/>
      <c r="AZ257" s="169"/>
      <c r="BA257" s="169"/>
      <c r="BB257" s="169"/>
      <c r="BC257" s="169"/>
      <c r="BD257" s="169"/>
      <c r="BE257" s="169"/>
      <c r="BF257" s="169"/>
      <c r="BG257" s="169"/>
      <c r="BH257" s="169"/>
      <c r="BI257" s="169"/>
      <c r="BJ257" s="169"/>
      <c r="BK257" s="169"/>
      <c r="BL257" s="169"/>
      <c r="BM257" s="169"/>
      <c r="BN257" s="169"/>
      <c r="BO257" s="169"/>
      <c r="BP257" s="169"/>
      <c r="BQ257" s="169"/>
      <c r="BR257" s="169"/>
      <c r="BS257" s="169"/>
      <c r="BT257" s="169"/>
      <c r="BU257" s="169"/>
      <c r="BV257" s="169"/>
      <c r="BW257" s="169"/>
      <c r="BX257" s="169"/>
      <c r="BY257" s="169"/>
      <c r="BZ257" s="169"/>
      <c r="CA257" s="169"/>
      <c r="CB257" s="169"/>
      <c r="CO257" s="63">
        <v>6</v>
      </c>
      <c r="CP257" s="63" t="s">
        <v>133</v>
      </c>
      <c r="CQ257" s="63" t="s">
        <v>733</v>
      </c>
      <c r="CR257" s="63" t="s">
        <v>757</v>
      </c>
      <c r="CS257" s="63">
        <v>351</v>
      </c>
    </row>
    <row r="258" spans="1:97" s="17" customFormat="1" ht="13.5">
      <c r="A258" s="167"/>
      <c r="B258" s="19"/>
      <c r="AD258" s="167"/>
      <c r="AE258" s="167"/>
      <c r="AF258" s="167"/>
      <c r="AG258" s="169"/>
      <c r="AH258" s="169"/>
      <c r="AI258" s="169"/>
      <c r="AJ258" s="169"/>
      <c r="AK258" s="169"/>
      <c r="AL258" s="169"/>
      <c r="AM258" s="169"/>
      <c r="AN258" s="169"/>
      <c r="AO258" s="169"/>
      <c r="AP258" s="169"/>
      <c r="AQ258" s="169"/>
      <c r="AR258" s="169"/>
      <c r="AS258" s="169"/>
      <c r="AT258" s="169"/>
      <c r="AU258" s="169"/>
      <c r="AV258" s="169"/>
      <c r="AW258" s="169"/>
      <c r="AX258" s="169"/>
      <c r="AY258" s="169"/>
      <c r="AZ258" s="169"/>
      <c r="BA258" s="169"/>
      <c r="BB258" s="169"/>
      <c r="BC258" s="169"/>
      <c r="BD258" s="169"/>
      <c r="BE258" s="169"/>
      <c r="BF258" s="169"/>
      <c r="BG258" s="169"/>
      <c r="BH258" s="169"/>
      <c r="BI258" s="169"/>
      <c r="BJ258" s="169"/>
      <c r="BK258" s="169"/>
      <c r="BL258" s="169"/>
      <c r="BM258" s="169"/>
      <c r="BN258" s="169"/>
      <c r="BO258" s="169"/>
      <c r="BP258" s="169"/>
      <c r="BQ258" s="169"/>
      <c r="BR258" s="169"/>
      <c r="BS258" s="169"/>
      <c r="BT258" s="169"/>
      <c r="BU258" s="169"/>
      <c r="BV258" s="169"/>
      <c r="BW258" s="169"/>
      <c r="BX258" s="169"/>
      <c r="BY258" s="169"/>
      <c r="BZ258" s="169"/>
      <c r="CA258" s="169"/>
      <c r="CB258" s="169"/>
      <c r="CO258" s="63">
        <v>6</v>
      </c>
      <c r="CP258" s="63" t="s">
        <v>133</v>
      </c>
      <c r="CQ258" s="63" t="s">
        <v>733</v>
      </c>
      <c r="CR258" s="63" t="s">
        <v>758</v>
      </c>
      <c r="CS258" s="63">
        <v>352</v>
      </c>
    </row>
    <row r="259" spans="1:97" s="17" customFormat="1" ht="13.5">
      <c r="A259" s="167"/>
      <c r="B259" s="19"/>
      <c r="AD259" s="167"/>
      <c r="AE259" s="167"/>
      <c r="AF259" s="167"/>
      <c r="AG259" s="169"/>
      <c r="AH259" s="169"/>
      <c r="AI259" s="169"/>
      <c r="AJ259" s="169"/>
      <c r="AK259" s="169"/>
      <c r="AL259" s="169"/>
      <c r="AM259" s="169"/>
      <c r="AN259" s="169"/>
      <c r="AO259" s="169"/>
      <c r="AP259" s="169"/>
      <c r="AQ259" s="169"/>
      <c r="AR259" s="169"/>
      <c r="AS259" s="169"/>
      <c r="AT259" s="169"/>
      <c r="AU259" s="169"/>
      <c r="AV259" s="169"/>
      <c r="AW259" s="169"/>
      <c r="AX259" s="169"/>
      <c r="AY259" s="169"/>
      <c r="AZ259" s="169"/>
      <c r="BA259" s="169"/>
      <c r="BB259" s="169"/>
      <c r="BC259" s="169"/>
      <c r="BD259" s="169"/>
      <c r="BE259" s="169"/>
      <c r="BF259" s="169"/>
      <c r="BG259" s="169"/>
      <c r="BH259" s="169"/>
      <c r="BI259" s="169"/>
      <c r="BJ259" s="169"/>
      <c r="BK259" s="169"/>
      <c r="BL259" s="169"/>
      <c r="BM259" s="169"/>
      <c r="BN259" s="169"/>
      <c r="BO259" s="169"/>
      <c r="BP259" s="169"/>
      <c r="BQ259" s="169"/>
      <c r="BR259" s="169"/>
      <c r="BS259" s="169"/>
      <c r="BT259" s="169"/>
      <c r="BU259" s="169"/>
      <c r="BV259" s="169"/>
      <c r="BW259" s="169"/>
      <c r="BX259" s="169"/>
      <c r="BY259" s="169"/>
      <c r="BZ259" s="169"/>
      <c r="CA259" s="169"/>
      <c r="CB259" s="169"/>
      <c r="CO259" s="63">
        <v>6</v>
      </c>
      <c r="CP259" s="63" t="s">
        <v>133</v>
      </c>
      <c r="CQ259" s="63" t="s">
        <v>733</v>
      </c>
      <c r="CR259" s="63" t="s">
        <v>759</v>
      </c>
      <c r="CS259" s="63">
        <v>353</v>
      </c>
    </row>
    <row r="260" spans="1:97" s="17" customFormat="1" ht="13.5">
      <c r="A260" s="167"/>
      <c r="B260" s="19"/>
      <c r="AD260" s="167"/>
      <c r="AE260" s="167"/>
      <c r="AF260" s="167"/>
      <c r="AG260" s="169"/>
      <c r="AH260" s="169"/>
      <c r="AI260" s="169"/>
      <c r="AJ260" s="169"/>
      <c r="AK260" s="169"/>
      <c r="AL260" s="169"/>
      <c r="AM260" s="169"/>
      <c r="AN260" s="169"/>
      <c r="AO260" s="169"/>
      <c r="AP260" s="169"/>
      <c r="AQ260" s="169"/>
      <c r="AR260" s="169"/>
      <c r="AS260" s="169"/>
      <c r="AT260" s="169"/>
      <c r="AU260" s="169"/>
      <c r="AV260" s="169"/>
      <c r="AW260" s="169"/>
      <c r="AX260" s="169"/>
      <c r="AY260" s="169"/>
      <c r="AZ260" s="169"/>
      <c r="BA260" s="169"/>
      <c r="BB260" s="169"/>
      <c r="BC260" s="169"/>
      <c r="BD260" s="169"/>
      <c r="BE260" s="169"/>
      <c r="BF260" s="169"/>
      <c r="BG260" s="169"/>
      <c r="BH260" s="169"/>
      <c r="BI260" s="169"/>
      <c r="BJ260" s="169"/>
      <c r="BK260" s="169"/>
      <c r="BL260" s="169"/>
      <c r="BM260" s="169"/>
      <c r="BN260" s="169"/>
      <c r="BO260" s="169"/>
      <c r="BP260" s="169"/>
      <c r="BQ260" s="169"/>
      <c r="BR260" s="169"/>
      <c r="BS260" s="169"/>
      <c r="BT260" s="169"/>
      <c r="BU260" s="169"/>
      <c r="BV260" s="169"/>
      <c r="BW260" s="169"/>
      <c r="BX260" s="169"/>
      <c r="BY260" s="169"/>
      <c r="BZ260" s="169"/>
      <c r="CA260" s="169"/>
      <c r="CB260" s="169"/>
      <c r="CO260" s="63">
        <v>6</v>
      </c>
      <c r="CP260" s="63" t="s">
        <v>133</v>
      </c>
      <c r="CQ260" s="63" t="s">
        <v>733</v>
      </c>
      <c r="CR260" s="63" t="s">
        <v>760</v>
      </c>
      <c r="CS260" s="63">
        <v>354</v>
      </c>
    </row>
    <row r="261" spans="1:97" s="17" customFormat="1" ht="13.5">
      <c r="A261" s="167"/>
      <c r="B261" s="19"/>
      <c r="AD261" s="167"/>
      <c r="AE261" s="167"/>
      <c r="AF261" s="167"/>
      <c r="AG261" s="169"/>
      <c r="AH261" s="169"/>
      <c r="AI261" s="169"/>
      <c r="AJ261" s="169"/>
      <c r="AK261" s="169"/>
      <c r="AL261" s="169"/>
      <c r="AM261" s="169"/>
      <c r="AN261" s="169"/>
      <c r="AO261" s="169"/>
      <c r="AP261" s="169"/>
      <c r="AQ261" s="169"/>
      <c r="AR261" s="169"/>
      <c r="AS261" s="169"/>
      <c r="AT261" s="169"/>
      <c r="AU261" s="169"/>
      <c r="AV261" s="169"/>
      <c r="AW261" s="169"/>
      <c r="AX261" s="169"/>
      <c r="AY261" s="169"/>
      <c r="AZ261" s="169"/>
      <c r="BA261" s="169"/>
      <c r="BB261" s="169"/>
      <c r="BC261" s="169"/>
      <c r="BD261" s="169"/>
      <c r="BE261" s="169"/>
      <c r="BF261" s="169"/>
      <c r="BG261" s="169"/>
      <c r="BH261" s="169"/>
      <c r="BI261" s="169"/>
      <c r="BJ261" s="169"/>
      <c r="BK261" s="169"/>
      <c r="BL261" s="169"/>
      <c r="BM261" s="169"/>
      <c r="BN261" s="169"/>
      <c r="BO261" s="169"/>
      <c r="BP261" s="169"/>
      <c r="BQ261" s="169"/>
      <c r="BR261" s="169"/>
      <c r="BS261" s="169"/>
      <c r="BT261" s="169"/>
      <c r="BU261" s="169"/>
      <c r="BV261" s="169"/>
      <c r="BW261" s="169"/>
      <c r="BX261" s="169"/>
      <c r="BY261" s="169"/>
      <c r="BZ261" s="169"/>
      <c r="CA261" s="169"/>
      <c r="CB261" s="169"/>
      <c r="CO261" s="63">
        <v>6</v>
      </c>
      <c r="CP261" s="63" t="s">
        <v>133</v>
      </c>
      <c r="CQ261" s="63" t="s">
        <v>733</v>
      </c>
      <c r="CR261" s="63" t="s">
        <v>1105</v>
      </c>
      <c r="CS261" s="63">
        <v>355</v>
      </c>
    </row>
    <row r="262" spans="1:97" s="17" customFormat="1" ht="13.5">
      <c r="A262" s="167"/>
      <c r="B262" s="19"/>
      <c r="AD262" s="167"/>
      <c r="AE262" s="167"/>
      <c r="AF262" s="167"/>
      <c r="AG262" s="169"/>
      <c r="AH262" s="169"/>
      <c r="AI262" s="169"/>
      <c r="AJ262" s="169"/>
      <c r="AK262" s="169"/>
      <c r="AL262" s="169"/>
      <c r="AM262" s="169"/>
      <c r="AN262" s="169"/>
      <c r="AO262" s="169"/>
      <c r="AP262" s="169"/>
      <c r="AQ262" s="169"/>
      <c r="AR262" s="169"/>
      <c r="AS262" s="169"/>
      <c r="AT262" s="169"/>
      <c r="AU262" s="169"/>
      <c r="AV262" s="169"/>
      <c r="AW262" s="169"/>
      <c r="AX262" s="169"/>
      <c r="AY262" s="169"/>
      <c r="AZ262" s="169"/>
      <c r="BA262" s="169"/>
      <c r="BB262" s="169"/>
      <c r="BC262" s="169"/>
      <c r="BD262" s="169"/>
      <c r="BE262" s="169"/>
      <c r="BF262" s="169"/>
      <c r="BG262" s="169"/>
      <c r="BH262" s="169"/>
      <c r="BI262" s="169"/>
      <c r="BJ262" s="169"/>
      <c r="BK262" s="169"/>
      <c r="BL262" s="169"/>
      <c r="BM262" s="169"/>
      <c r="BN262" s="169"/>
      <c r="BO262" s="169"/>
      <c r="BP262" s="169"/>
      <c r="BQ262" s="169"/>
      <c r="BR262" s="169"/>
      <c r="BS262" s="169"/>
      <c r="BT262" s="169"/>
      <c r="BU262" s="169"/>
      <c r="BV262" s="169"/>
      <c r="BW262" s="169"/>
      <c r="BX262" s="169"/>
      <c r="BY262" s="169"/>
      <c r="BZ262" s="169"/>
      <c r="CA262" s="169"/>
      <c r="CB262" s="169"/>
      <c r="CO262" s="63"/>
      <c r="CP262" s="63"/>
      <c r="CQ262" s="63"/>
      <c r="CR262" s="63"/>
      <c r="CS262" s="63"/>
    </row>
    <row r="263" spans="1:97" s="17" customFormat="1" ht="13.5">
      <c r="A263" s="167"/>
      <c r="B263" s="19"/>
      <c r="AD263" s="167"/>
      <c r="AE263" s="167"/>
      <c r="AF263" s="167"/>
      <c r="AG263" s="169"/>
      <c r="AH263" s="169"/>
      <c r="AI263" s="169"/>
      <c r="AJ263" s="169"/>
      <c r="AK263" s="169"/>
      <c r="AL263" s="169"/>
      <c r="AM263" s="169"/>
      <c r="AN263" s="169"/>
      <c r="AO263" s="169"/>
      <c r="AP263" s="169"/>
      <c r="AQ263" s="169"/>
      <c r="AR263" s="169"/>
      <c r="AS263" s="169"/>
      <c r="AT263" s="169"/>
      <c r="AU263" s="169"/>
      <c r="AV263" s="169"/>
      <c r="AW263" s="169"/>
      <c r="AX263" s="169"/>
      <c r="AY263" s="169"/>
      <c r="AZ263" s="169"/>
      <c r="BA263" s="169"/>
      <c r="BB263" s="169"/>
      <c r="BC263" s="169"/>
      <c r="BD263" s="169"/>
      <c r="BE263" s="169"/>
      <c r="BF263" s="169"/>
      <c r="BG263" s="169"/>
      <c r="BH263" s="169"/>
      <c r="BI263" s="169"/>
      <c r="BJ263" s="169"/>
      <c r="BK263" s="169"/>
      <c r="BL263" s="169"/>
      <c r="BM263" s="169"/>
      <c r="BN263" s="169"/>
      <c r="BO263" s="169"/>
      <c r="BP263" s="169"/>
      <c r="BQ263" s="169"/>
      <c r="BR263" s="169"/>
      <c r="BS263" s="169"/>
      <c r="BT263" s="169"/>
      <c r="BU263" s="169"/>
      <c r="BV263" s="169"/>
      <c r="BW263" s="169"/>
      <c r="BX263" s="169"/>
      <c r="BY263" s="169"/>
      <c r="BZ263" s="169"/>
      <c r="CA263" s="169"/>
      <c r="CB263" s="169"/>
      <c r="CO263" s="63"/>
      <c r="CP263" s="63"/>
      <c r="CQ263" s="63"/>
      <c r="CR263" s="63"/>
      <c r="CS263" s="63"/>
    </row>
    <row r="264" spans="1:97" s="17" customFormat="1" ht="13.5">
      <c r="A264" s="167"/>
      <c r="B264" s="19"/>
      <c r="AD264" s="167"/>
      <c r="AE264" s="167"/>
      <c r="AF264" s="167"/>
      <c r="AG264" s="169"/>
      <c r="AH264" s="169"/>
      <c r="AI264" s="169"/>
      <c r="AJ264" s="169"/>
      <c r="AK264" s="169"/>
      <c r="AL264" s="169"/>
      <c r="AM264" s="169"/>
      <c r="AN264" s="169"/>
      <c r="AO264" s="169"/>
      <c r="AP264" s="169"/>
      <c r="AQ264" s="169"/>
      <c r="AR264" s="169"/>
      <c r="AS264" s="169"/>
      <c r="AT264" s="169"/>
      <c r="AU264" s="169"/>
      <c r="AV264" s="169"/>
      <c r="AW264" s="169"/>
      <c r="AX264" s="169"/>
      <c r="AY264" s="169"/>
      <c r="AZ264" s="169"/>
      <c r="BA264" s="169"/>
      <c r="BB264" s="169"/>
      <c r="BC264" s="169"/>
      <c r="BD264" s="169"/>
      <c r="BE264" s="169"/>
      <c r="BF264" s="169"/>
      <c r="BG264" s="169"/>
      <c r="BH264" s="169"/>
      <c r="BI264" s="169"/>
      <c r="BJ264" s="169"/>
      <c r="BK264" s="169"/>
      <c r="BL264" s="169"/>
      <c r="BM264" s="169"/>
      <c r="BN264" s="169"/>
      <c r="BO264" s="169"/>
      <c r="BP264" s="169"/>
      <c r="BQ264" s="169"/>
      <c r="BR264" s="169"/>
      <c r="BS264" s="169"/>
      <c r="BT264" s="169"/>
      <c r="BU264" s="169"/>
      <c r="BV264" s="169"/>
      <c r="BW264" s="169"/>
      <c r="BX264" s="169"/>
      <c r="BY264" s="169"/>
      <c r="BZ264" s="169"/>
      <c r="CA264" s="169"/>
      <c r="CB264" s="169"/>
      <c r="CO264" s="63">
        <v>7</v>
      </c>
      <c r="CP264" s="63" t="s">
        <v>133</v>
      </c>
      <c r="CQ264" s="63" t="s">
        <v>651</v>
      </c>
      <c r="CR264" s="63" t="s">
        <v>650</v>
      </c>
      <c r="CS264" s="63">
        <v>357</v>
      </c>
    </row>
    <row r="265" spans="1:97" s="17" customFormat="1" ht="13.5">
      <c r="A265" s="167"/>
      <c r="B265" s="19"/>
      <c r="AD265" s="167"/>
      <c r="AE265" s="167"/>
      <c r="AF265" s="167"/>
      <c r="AG265" s="169"/>
      <c r="AH265" s="169"/>
      <c r="AI265" s="169"/>
      <c r="AJ265" s="169"/>
      <c r="AK265" s="169"/>
      <c r="AL265" s="169"/>
      <c r="AM265" s="169"/>
      <c r="AN265" s="169"/>
      <c r="AO265" s="169"/>
      <c r="AP265" s="169"/>
      <c r="AQ265" s="169"/>
      <c r="AR265" s="169"/>
      <c r="AS265" s="169"/>
      <c r="AT265" s="169"/>
      <c r="AU265" s="169"/>
      <c r="AV265" s="169"/>
      <c r="AW265" s="169"/>
      <c r="AX265" s="169"/>
      <c r="AY265" s="169"/>
      <c r="AZ265" s="169"/>
      <c r="BA265" s="169"/>
      <c r="BB265" s="169"/>
      <c r="BC265" s="169"/>
      <c r="BD265" s="169"/>
      <c r="BE265" s="169"/>
      <c r="BF265" s="169"/>
      <c r="BG265" s="169"/>
      <c r="BH265" s="169"/>
      <c r="BI265" s="169"/>
      <c r="BJ265" s="169"/>
      <c r="BK265" s="169"/>
      <c r="BL265" s="169"/>
      <c r="BM265" s="169"/>
      <c r="BN265" s="169"/>
      <c r="BO265" s="169"/>
      <c r="BP265" s="169"/>
      <c r="BQ265" s="169"/>
      <c r="BR265" s="169"/>
      <c r="BS265" s="169"/>
      <c r="BT265" s="169"/>
      <c r="BU265" s="169"/>
      <c r="BV265" s="169"/>
      <c r="BW265" s="169"/>
      <c r="BX265" s="169"/>
      <c r="BY265" s="169"/>
      <c r="BZ265" s="169"/>
      <c r="CA265" s="169"/>
      <c r="CB265" s="169"/>
      <c r="CO265" s="63">
        <v>7</v>
      </c>
      <c r="CP265" s="63" t="s">
        <v>133</v>
      </c>
      <c r="CQ265" s="63" t="s">
        <v>651</v>
      </c>
      <c r="CR265" s="63" t="s">
        <v>651</v>
      </c>
      <c r="CS265" s="63">
        <v>358</v>
      </c>
    </row>
    <row r="266" spans="1:97" s="17" customFormat="1" ht="13.5">
      <c r="A266" s="167"/>
      <c r="B266" s="19"/>
      <c r="AD266" s="167"/>
      <c r="AE266" s="167"/>
      <c r="AF266" s="167"/>
      <c r="AG266" s="169"/>
      <c r="AH266" s="169"/>
      <c r="AI266" s="169"/>
      <c r="AJ266" s="169"/>
      <c r="AK266" s="169"/>
      <c r="AL266" s="169"/>
      <c r="AM266" s="169"/>
      <c r="AN266" s="169"/>
      <c r="AO266" s="169"/>
      <c r="AP266" s="169"/>
      <c r="AQ266" s="169"/>
      <c r="AR266" s="169"/>
      <c r="AS266" s="169"/>
      <c r="AT266" s="169"/>
      <c r="AU266" s="169"/>
      <c r="AV266" s="169"/>
      <c r="AW266" s="169"/>
      <c r="AX266" s="169"/>
      <c r="AY266" s="169"/>
      <c r="AZ266" s="169"/>
      <c r="BA266" s="169"/>
      <c r="BB266" s="169"/>
      <c r="BC266" s="169"/>
      <c r="BD266" s="169"/>
      <c r="BE266" s="169"/>
      <c r="BF266" s="169"/>
      <c r="BG266" s="169"/>
      <c r="BH266" s="169"/>
      <c r="BI266" s="169"/>
      <c r="BJ266" s="169"/>
      <c r="BK266" s="169"/>
      <c r="BL266" s="169"/>
      <c r="BM266" s="169"/>
      <c r="BN266" s="169"/>
      <c r="BO266" s="169"/>
      <c r="BP266" s="169"/>
      <c r="BQ266" s="169"/>
      <c r="BR266" s="169"/>
      <c r="BS266" s="169"/>
      <c r="BT266" s="169"/>
      <c r="BU266" s="169"/>
      <c r="BV266" s="169"/>
      <c r="BW266" s="169"/>
      <c r="BX266" s="169"/>
      <c r="BY266" s="169"/>
      <c r="BZ266" s="169"/>
      <c r="CA266" s="169"/>
      <c r="CB266" s="169"/>
      <c r="CO266" s="63">
        <v>7</v>
      </c>
      <c r="CP266" s="63" t="s">
        <v>133</v>
      </c>
      <c r="CQ266" s="63" t="s">
        <v>651</v>
      </c>
      <c r="CR266" s="63" t="s">
        <v>652</v>
      </c>
      <c r="CS266" s="63">
        <v>359</v>
      </c>
    </row>
    <row r="267" spans="1:97" s="17" customFormat="1" ht="13.5">
      <c r="A267" s="167"/>
      <c r="B267" s="19"/>
      <c r="AD267" s="167"/>
      <c r="AE267" s="167"/>
      <c r="AF267" s="167"/>
      <c r="AG267" s="169"/>
      <c r="AH267" s="169"/>
      <c r="AI267" s="169"/>
      <c r="AJ267" s="169"/>
      <c r="AK267" s="169"/>
      <c r="AL267" s="169"/>
      <c r="AM267" s="169"/>
      <c r="AN267" s="169"/>
      <c r="AO267" s="169"/>
      <c r="AP267" s="169"/>
      <c r="AQ267" s="169"/>
      <c r="AR267" s="169"/>
      <c r="AS267" s="169"/>
      <c r="AT267" s="169"/>
      <c r="AU267" s="169"/>
      <c r="AV267" s="169"/>
      <c r="AW267" s="169"/>
      <c r="AX267" s="169"/>
      <c r="AY267" s="169"/>
      <c r="AZ267" s="169"/>
      <c r="BA267" s="169"/>
      <c r="BB267" s="169"/>
      <c r="BC267" s="169"/>
      <c r="BD267" s="169"/>
      <c r="BE267" s="169"/>
      <c r="BF267" s="169"/>
      <c r="BG267" s="169"/>
      <c r="BH267" s="169"/>
      <c r="BI267" s="169"/>
      <c r="BJ267" s="169"/>
      <c r="BK267" s="169"/>
      <c r="BL267" s="169"/>
      <c r="BM267" s="169"/>
      <c r="BN267" s="169"/>
      <c r="BO267" s="169"/>
      <c r="BP267" s="169"/>
      <c r="BQ267" s="169"/>
      <c r="BR267" s="169"/>
      <c r="BS267" s="169"/>
      <c r="BT267" s="169"/>
      <c r="BU267" s="169"/>
      <c r="BV267" s="169"/>
      <c r="BW267" s="169"/>
      <c r="BX267" s="169"/>
      <c r="BY267" s="169"/>
      <c r="BZ267" s="169"/>
      <c r="CA267" s="169"/>
      <c r="CB267" s="169"/>
      <c r="CO267" s="63">
        <v>7</v>
      </c>
      <c r="CP267" s="63" t="s">
        <v>133</v>
      </c>
      <c r="CQ267" s="63" t="s">
        <v>651</v>
      </c>
      <c r="CR267" s="63" t="s">
        <v>653</v>
      </c>
      <c r="CS267" s="63">
        <v>360</v>
      </c>
    </row>
    <row r="268" spans="1:97" s="17" customFormat="1" ht="13.5">
      <c r="A268" s="167"/>
      <c r="B268" s="19"/>
      <c r="AD268" s="167"/>
      <c r="AE268" s="167"/>
      <c r="AF268" s="167"/>
      <c r="AG268" s="169"/>
      <c r="AH268" s="169"/>
      <c r="AI268" s="169"/>
      <c r="AJ268" s="169"/>
      <c r="AK268" s="169"/>
      <c r="AL268" s="169"/>
      <c r="AM268" s="169"/>
      <c r="AN268" s="169"/>
      <c r="AO268" s="169"/>
      <c r="AP268" s="169"/>
      <c r="AQ268" s="169"/>
      <c r="AR268" s="169"/>
      <c r="AS268" s="169"/>
      <c r="AT268" s="169"/>
      <c r="AU268" s="169"/>
      <c r="AV268" s="169"/>
      <c r="AW268" s="169"/>
      <c r="AX268" s="169"/>
      <c r="AY268" s="169"/>
      <c r="AZ268" s="169"/>
      <c r="BA268" s="169"/>
      <c r="BB268" s="169"/>
      <c r="BC268" s="169"/>
      <c r="BD268" s="169"/>
      <c r="BE268" s="169"/>
      <c r="BF268" s="169"/>
      <c r="BG268" s="169"/>
      <c r="BH268" s="169"/>
      <c r="BI268" s="169"/>
      <c r="BJ268" s="169"/>
      <c r="BK268" s="169"/>
      <c r="BL268" s="169"/>
      <c r="BM268" s="169"/>
      <c r="BN268" s="169"/>
      <c r="BO268" s="169"/>
      <c r="BP268" s="169"/>
      <c r="BQ268" s="169"/>
      <c r="BR268" s="169"/>
      <c r="BS268" s="169"/>
      <c r="BT268" s="169"/>
      <c r="BU268" s="169"/>
      <c r="BV268" s="169"/>
      <c r="BW268" s="169"/>
      <c r="BX268" s="169"/>
      <c r="BY268" s="169"/>
      <c r="BZ268" s="169"/>
      <c r="CA268" s="169"/>
      <c r="CB268" s="169"/>
      <c r="CO268" s="63">
        <v>7</v>
      </c>
      <c r="CP268" s="63" t="s">
        <v>133</v>
      </c>
      <c r="CQ268" s="63" t="s">
        <v>651</v>
      </c>
      <c r="CR268" s="63" t="s">
        <v>654</v>
      </c>
      <c r="CS268" s="63">
        <v>361</v>
      </c>
    </row>
    <row r="269" spans="1:97" s="17" customFormat="1" ht="13.5">
      <c r="A269" s="167"/>
      <c r="B269" s="19"/>
      <c r="AD269" s="167"/>
      <c r="AE269" s="167"/>
      <c r="AF269" s="167"/>
      <c r="AG269" s="169"/>
      <c r="AH269" s="169"/>
      <c r="AI269" s="169"/>
      <c r="AJ269" s="169"/>
      <c r="AK269" s="169"/>
      <c r="AL269" s="169"/>
      <c r="AM269" s="169"/>
      <c r="AN269" s="169"/>
      <c r="AO269" s="169"/>
      <c r="AP269" s="169"/>
      <c r="AQ269" s="169"/>
      <c r="AR269" s="169"/>
      <c r="AS269" s="169"/>
      <c r="AT269" s="169"/>
      <c r="AU269" s="169"/>
      <c r="AV269" s="169"/>
      <c r="AW269" s="169"/>
      <c r="AX269" s="169"/>
      <c r="AY269" s="169"/>
      <c r="AZ269" s="169"/>
      <c r="BA269" s="169"/>
      <c r="BB269" s="169"/>
      <c r="BC269" s="169"/>
      <c r="BD269" s="169"/>
      <c r="BE269" s="169"/>
      <c r="BF269" s="169"/>
      <c r="BG269" s="169"/>
      <c r="BH269" s="169"/>
      <c r="BI269" s="169"/>
      <c r="BJ269" s="169"/>
      <c r="BK269" s="169"/>
      <c r="BL269" s="169"/>
      <c r="BM269" s="169"/>
      <c r="BN269" s="169"/>
      <c r="BO269" s="169"/>
      <c r="BP269" s="169"/>
      <c r="BQ269" s="169"/>
      <c r="BR269" s="169"/>
      <c r="BS269" s="169"/>
      <c r="BT269" s="169"/>
      <c r="BU269" s="169"/>
      <c r="BV269" s="169"/>
      <c r="BW269" s="169"/>
      <c r="BX269" s="169"/>
      <c r="BY269" s="169"/>
      <c r="BZ269" s="169"/>
      <c r="CA269" s="169"/>
      <c r="CB269" s="169"/>
      <c r="CO269" s="63">
        <v>7</v>
      </c>
      <c r="CP269" s="63" t="s">
        <v>133</v>
      </c>
      <c r="CQ269" s="63" t="s">
        <v>651</v>
      </c>
      <c r="CR269" s="63" t="s">
        <v>655</v>
      </c>
      <c r="CS269" s="63">
        <v>362</v>
      </c>
    </row>
    <row r="270" spans="1:97" s="17" customFormat="1" ht="13.5">
      <c r="A270" s="167"/>
      <c r="B270" s="19"/>
      <c r="AD270" s="167"/>
      <c r="AE270" s="167"/>
      <c r="AF270" s="167"/>
      <c r="AG270" s="169"/>
      <c r="AH270" s="169"/>
      <c r="AI270" s="169"/>
      <c r="AJ270" s="169"/>
      <c r="AK270" s="169"/>
      <c r="AL270" s="169"/>
      <c r="AM270" s="169"/>
      <c r="AN270" s="169"/>
      <c r="AO270" s="169"/>
      <c r="AP270" s="169"/>
      <c r="AQ270" s="169"/>
      <c r="AR270" s="169"/>
      <c r="AS270" s="169"/>
      <c r="AT270" s="169"/>
      <c r="AU270" s="169"/>
      <c r="AV270" s="169"/>
      <c r="AW270" s="169"/>
      <c r="AX270" s="169"/>
      <c r="AY270" s="169"/>
      <c r="AZ270" s="169"/>
      <c r="BA270" s="169"/>
      <c r="BB270" s="169"/>
      <c r="BC270" s="169"/>
      <c r="BD270" s="169"/>
      <c r="BE270" s="169"/>
      <c r="BF270" s="169"/>
      <c r="BG270" s="169"/>
      <c r="BH270" s="169"/>
      <c r="BI270" s="169"/>
      <c r="BJ270" s="169"/>
      <c r="BK270" s="169"/>
      <c r="BL270" s="169"/>
      <c r="BM270" s="169"/>
      <c r="BN270" s="169"/>
      <c r="BO270" s="169"/>
      <c r="BP270" s="169"/>
      <c r="BQ270" s="169"/>
      <c r="BR270" s="169"/>
      <c r="BS270" s="169"/>
      <c r="BT270" s="169"/>
      <c r="BU270" s="169"/>
      <c r="BV270" s="169"/>
      <c r="BW270" s="169"/>
      <c r="BX270" s="169"/>
      <c r="BY270" s="169"/>
      <c r="BZ270" s="169"/>
      <c r="CA270" s="169"/>
      <c r="CB270" s="169"/>
      <c r="CO270" s="63">
        <v>7</v>
      </c>
      <c r="CP270" s="63" t="s">
        <v>133</v>
      </c>
      <c r="CQ270" s="63" t="s">
        <v>651</v>
      </c>
      <c r="CR270" s="63" t="s">
        <v>656</v>
      </c>
      <c r="CS270" s="63">
        <v>363</v>
      </c>
    </row>
    <row r="271" spans="1:97" s="17" customFormat="1" ht="13.5">
      <c r="A271" s="167"/>
      <c r="B271" s="19"/>
      <c r="AD271" s="167"/>
      <c r="AE271" s="167"/>
      <c r="AF271" s="167"/>
      <c r="AG271" s="169"/>
      <c r="AH271" s="169"/>
      <c r="AI271" s="169"/>
      <c r="AJ271" s="169"/>
      <c r="AK271" s="169"/>
      <c r="AL271" s="169"/>
      <c r="AM271" s="169"/>
      <c r="AN271" s="169"/>
      <c r="AO271" s="169"/>
      <c r="AP271" s="169"/>
      <c r="AQ271" s="169"/>
      <c r="AR271" s="169"/>
      <c r="AS271" s="169"/>
      <c r="AT271" s="169"/>
      <c r="AU271" s="169"/>
      <c r="AV271" s="169"/>
      <c r="AW271" s="169"/>
      <c r="AX271" s="169"/>
      <c r="AY271" s="169"/>
      <c r="AZ271" s="169"/>
      <c r="BA271" s="169"/>
      <c r="BB271" s="169"/>
      <c r="BC271" s="169"/>
      <c r="BD271" s="169"/>
      <c r="BE271" s="169"/>
      <c r="BF271" s="169"/>
      <c r="BG271" s="169"/>
      <c r="BH271" s="169"/>
      <c r="BI271" s="169"/>
      <c r="BJ271" s="169"/>
      <c r="BK271" s="169"/>
      <c r="BL271" s="169"/>
      <c r="BM271" s="169"/>
      <c r="BN271" s="169"/>
      <c r="BO271" s="169"/>
      <c r="BP271" s="169"/>
      <c r="BQ271" s="169"/>
      <c r="BR271" s="169"/>
      <c r="BS271" s="169"/>
      <c r="BT271" s="169"/>
      <c r="BU271" s="169"/>
      <c r="BV271" s="169"/>
      <c r="BW271" s="169"/>
      <c r="BX271" s="169"/>
      <c r="BY271" s="169"/>
      <c r="BZ271" s="169"/>
      <c r="CA271" s="169"/>
      <c r="CB271" s="169"/>
      <c r="CO271" s="63">
        <v>7</v>
      </c>
      <c r="CP271" s="63" t="s">
        <v>133</v>
      </c>
      <c r="CQ271" s="63" t="s">
        <v>651</v>
      </c>
      <c r="CR271" s="63" t="s">
        <v>657</v>
      </c>
      <c r="CS271" s="63">
        <v>364</v>
      </c>
    </row>
    <row r="272" spans="1:97" s="17" customFormat="1" ht="13.5">
      <c r="A272" s="167"/>
      <c r="B272" s="19"/>
      <c r="AD272" s="167"/>
      <c r="AE272" s="167"/>
      <c r="AF272" s="167"/>
      <c r="AG272" s="169"/>
      <c r="AH272" s="169"/>
      <c r="AI272" s="169"/>
      <c r="AJ272" s="169"/>
      <c r="AK272" s="169"/>
      <c r="AL272" s="169"/>
      <c r="AM272" s="169"/>
      <c r="AN272" s="169"/>
      <c r="AO272" s="169"/>
      <c r="AP272" s="169"/>
      <c r="AQ272" s="169"/>
      <c r="AR272" s="169"/>
      <c r="AS272" s="169"/>
      <c r="AT272" s="169"/>
      <c r="AU272" s="169"/>
      <c r="AV272" s="169"/>
      <c r="AW272" s="169"/>
      <c r="AX272" s="169"/>
      <c r="AY272" s="169"/>
      <c r="AZ272" s="169"/>
      <c r="BA272" s="169"/>
      <c r="BB272" s="169"/>
      <c r="BC272" s="169"/>
      <c r="BD272" s="169"/>
      <c r="BE272" s="169"/>
      <c r="BF272" s="169"/>
      <c r="BG272" s="169"/>
      <c r="BH272" s="169"/>
      <c r="BI272" s="169"/>
      <c r="BJ272" s="169"/>
      <c r="BK272" s="169"/>
      <c r="BL272" s="169"/>
      <c r="BM272" s="169"/>
      <c r="BN272" s="169"/>
      <c r="BO272" s="169"/>
      <c r="BP272" s="169"/>
      <c r="BQ272" s="169"/>
      <c r="BR272" s="169"/>
      <c r="BS272" s="169"/>
      <c r="BT272" s="169"/>
      <c r="BU272" s="169"/>
      <c r="BV272" s="169"/>
      <c r="BW272" s="169"/>
      <c r="BX272" s="169"/>
      <c r="BY272" s="169"/>
      <c r="BZ272" s="169"/>
      <c r="CA272" s="169"/>
      <c r="CB272" s="169"/>
      <c r="CO272" s="63">
        <v>7</v>
      </c>
      <c r="CP272" s="63" t="s">
        <v>133</v>
      </c>
      <c r="CQ272" s="63" t="s">
        <v>651</v>
      </c>
      <c r="CR272" s="63" t="s">
        <v>658</v>
      </c>
      <c r="CS272" s="63">
        <v>365</v>
      </c>
    </row>
    <row r="273" spans="1:97" s="17" customFormat="1" ht="13.5">
      <c r="A273" s="167"/>
      <c r="B273" s="19"/>
      <c r="AD273" s="167"/>
      <c r="AE273" s="167"/>
      <c r="AF273" s="167"/>
      <c r="AG273" s="169"/>
      <c r="AH273" s="169"/>
      <c r="AI273" s="169"/>
      <c r="AJ273" s="169"/>
      <c r="AK273" s="169"/>
      <c r="AL273" s="169"/>
      <c r="AM273" s="169"/>
      <c r="AN273" s="169"/>
      <c r="AO273" s="169"/>
      <c r="AP273" s="169"/>
      <c r="AQ273" s="169"/>
      <c r="AR273" s="169"/>
      <c r="AS273" s="169"/>
      <c r="AT273" s="169"/>
      <c r="AU273" s="169"/>
      <c r="AV273" s="169"/>
      <c r="AW273" s="169"/>
      <c r="AX273" s="169"/>
      <c r="AY273" s="169"/>
      <c r="AZ273" s="169"/>
      <c r="BA273" s="169"/>
      <c r="BB273" s="169"/>
      <c r="BC273" s="169"/>
      <c r="BD273" s="169"/>
      <c r="BE273" s="169"/>
      <c r="BF273" s="169"/>
      <c r="BG273" s="169"/>
      <c r="BH273" s="169"/>
      <c r="BI273" s="169"/>
      <c r="BJ273" s="169"/>
      <c r="BK273" s="169"/>
      <c r="BL273" s="169"/>
      <c r="BM273" s="169"/>
      <c r="BN273" s="169"/>
      <c r="BO273" s="169"/>
      <c r="BP273" s="169"/>
      <c r="BQ273" s="169"/>
      <c r="BR273" s="169"/>
      <c r="BS273" s="169"/>
      <c r="BT273" s="169"/>
      <c r="BU273" s="169"/>
      <c r="BV273" s="169"/>
      <c r="BW273" s="169"/>
      <c r="BX273" s="169"/>
      <c r="BY273" s="169"/>
      <c r="BZ273" s="169"/>
      <c r="CA273" s="169"/>
      <c r="CB273" s="169"/>
      <c r="CO273" s="63">
        <v>7</v>
      </c>
      <c r="CP273" s="63" t="s">
        <v>133</v>
      </c>
      <c r="CQ273" s="63" t="s">
        <v>651</v>
      </c>
      <c r="CR273" s="63" t="s">
        <v>659</v>
      </c>
      <c r="CS273" s="63">
        <v>366</v>
      </c>
    </row>
    <row r="274" spans="1:97" s="17" customFormat="1" ht="13.5">
      <c r="A274" s="167"/>
      <c r="B274" s="19"/>
      <c r="AD274" s="167"/>
      <c r="AE274" s="167"/>
      <c r="AF274" s="167"/>
      <c r="AG274" s="169"/>
      <c r="AH274" s="169"/>
      <c r="AI274" s="169"/>
      <c r="AJ274" s="169"/>
      <c r="AK274" s="169"/>
      <c r="AL274" s="169"/>
      <c r="AM274" s="169"/>
      <c r="AN274" s="169"/>
      <c r="AO274" s="169"/>
      <c r="AP274" s="169"/>
      <c r="AQ274" s="169"/>
      <c r="AR274" s="169"/>
      <c r="AS274" s="169"/>
      <c r="AT274" s="169"/>
      <c r="AU274" s="169"/>
      <c r="AV274" s="169"/>
      <c r="AW274" s="169"/>
      <c r="AX274" s="169"/>
      <c r="AY274" s="169"/>
      <c r="AZ274" s="169"/>
      <c r="BA274" s="169"/>
      <c r="BB274" s="169"/>
      <c r="BC274" s="169"/>
      <c r="BD274" s="169"/>
      <c r="BE274" s="169"/>
      <c r="BF274" s="169"/>
      <c r="BG274" s="169"/>
      <c r="BH274" s="169"/>
      <c r="BI274" s="169"/>
      <c r="BJ274" s="169"/>
      <c r="BK274" s="169"/>
      <c r="BL274" s="169"/>
      <c r="BM274" s="169"/>
      <c r="BN274" s="169"/>
      <c r="BO274" s="169"/>
      <c r="BP274" s="169"/>
      <c r="BQ274" s="169"/>
      <c r="BR274" s="169"/>
      <c r="BS274" s="169"/>
      <c r="BT274" s="169"/>
      <c r="BU274" s="169"/>
      <c r="BV274" s="169"/>
      <c r="BW274" s="169"/>
      <c r="BX274" s="169"/>
      <c r="BY274" s="169"/>
      <c r="BZ274" s="169"/>
      <c r="CA274" s="169"/>
      <c r="CB274" s="169"/>
      <c r="CO274" s="63">
        <v>7</v>
      </c>
      <c r="CP274" s="63" t="s">
        <v>133</v>
      </c>
      <c r="CQ274" s="63" t="s">
        <v>651</v>
      </c>
      <c r="CR274" s="63" t="s">
        <v>1020</v>
      </c>
      <c r="CS274" s="63">
        <v>367</v>
      </c>
    </row>
    <row r="275" spans="1:97" s="17" customFormat="1" ht="13.5">
      <c r="A275" s="167"/>
      <c r="B275" s="19"/>
      <c r="AD275" s="167"/>
      <c r="AE275" s="167"/>
      <c r="AF275" s="167"/>
      <c r="AG275" s="169"/>
      <c r="AH275" s="169"/>
      <c r="AI275" s="169"/>
      <c r="AJ275" s="169"/>
      <c r="AK275" s="169"/>
      <c r="AL275" s="169"/>
      <c r="AM275" s="169"/>
      <c r="AN275" s="169"/>
      <c r="AO275" s="169"/>
      <c r="AP275" s="169"/>
      <c r="AQ275" s="169"/>
      <c r="AR275" s="169"/>
      <c r="AS275" s="169"/>
      <c r="AT275" s="169"/>
      <c r="AU275" s="169"/>
      <c r="AV275" s="169"/>
      <c r="AW275" s="169"/>
      <c r="AX275" s="169"/>
      <c r="AY275" s="169"/>
      <c r="AZ275" s="169"/>
      <c r="BA275" s="169"/>
      <c r="BB275" s="169"/>
      <c r="BC275" s="169"/>
      <c r="BD275" s="169"/>
      <c r="BE275" s="169"/>
      <c r="BF275" s="169"/>
      <c r="BG275" s="169"/>
      <c r="BH275" s="169"/>
      <c r="BI275" s="169"/>
      <c r="BJ275" s="169"/>
      <c r="BK275" s="169"/>
      <c r="BL275" s="169"/>
      <c r="BM275" s="169"/>
      <c r="BN275" s="169"/>
      <c r="BO275" s="169"/>
      <c r="BP275" s="169"/>
      <c r="BQ275" s="169"/>
      <c r="BR275" s="169"/>
      <c r="BS275" s="169"/>
      <c r="BT275" s="169"/>
      <c r="BU275" s="169"/>
      <c r="BV275" s="169"/>
      <c r="BW275" s="169"/>
      <c r="BX275" s="169"/>
      <c r="BY275" s="169"/>
      <c r="BZ275" s="169"/>
      <c r="CA275" s="169"/>
      <c r="CB275" s="169"/>
      <c r="CO275" s="63">
        <v>7</v>
      </c>
      <c r="CP275" s="63" t="s">
        <v>133</v>
      </c>
      <c r="CQ275" s="63" t="s">
        <v>651</v>
      </c>
      <c r="CR275" s="63" t="s">
        <v>660</v>
      </c>
      <c r="CS275" s="63">
        <v>368</v>
      </c>
    </row>
    <row r="276" spans="1:97" s="17" customFormat="1" ht="13.5">
      <c r="A276" s="167"/>
      <c r="B276" s="19"/>
      <c r="AD276" s="167"/>
      <c r="AE276" s="167"/>
      <c r="AF276" s="167"/>
      <c r="AG276" s="169"/>
      <c r="AH276" s="169"/>
      <c r="AI276" s="169"/>
      <c r="AJ276" s="169"/>
      <c r="AK276" s="169"/>
      <c r="AL276" s="169"/>
      <c r="AM276" s="169"/>
      <c r="AN276" s="169"/>
      <c r="AO276" s="169"/>
      <c r="AP276" s="169"/>
      <c r="AQ276" s="169"/>
      <c r="AR276" s="169"/>
      <c r="AS276" s="169"/>
      <c r="AT276" s="169"/>
      <c r="AU276" s="169"/>
      <c r="AV276" s="169"/>
      <c r="AW276" s="169"/>
      <c r="AX276" s="169"/>
      <c r="AY276" s="169"/>
      <c r="AZ276" s="169"/>
      <c r="BA276" s="169"/>
      <c r="BB276" s="169"/>
      <c r="BC276" s="169"/>
      <c r="BD276" s="169"/>
      <c r="BE276" s="169"/>
      <c r="BF276" s="169"/>
      <c r="BG276" s="169"/>
      <c r="BH276" s="169"/>
      <c r="BI276" s="169"/>
      <c r="BJ276" s="169"/>
      <c r="BK276" s="169"/>
      <c r="BL276" s="169"/>
      <c r="BM276" s="169"/>
      <c r="BN276" s="169"/>
      <c r="BO276" s="169"/>
      <c r="BP276" s="169"/>
      <c r="BQ276" s="169"/>
      <c r="BR276" s="169"/>
      <c r="BS276" s="169"/>
      <c r="BT276" s="169"/>
      <c r="BU276" s="169"/>
      <c r="BV276" s="169"/>
      <c r="BW276" s="169"/>
      <c r="BX276" s="169"/>
      <c r="BY276" s="169"/>
      <c r="BZ276" s="169"/>
      <c r="CA276" s="169"/>
      <c r="CB276" s="169"/>
      <c r="CO276" s="63">
        <v>7</v>
      </c>
      <c r="CP276" s="63" t="s">
        <v>133</v>
      </c>
      <c r="CQ276" s="63" t="s">
        <v>651</v>
      </c>
      <c r="CR276" s="63" t="s">
        <v>661</v>
      </c>
      <c r="CS276" s="63">
        <v>369</v>
      </c>
    </row>
    <row r="277" spans="1:97" s="17" customFormat="1" ht="13.5">
      <c r="A277" s="167"/>
      <c r="B277" s="19"/>
      <c r="AD277" s="167"/>
      <c r="AE277" s="167"/>
      <c r="AF277" s="167"/>
      <c r="AG277" s="169"/>
      <c r="AH277" s="169"/>
      <c r="AI277" s="169"/>
      <c r="AJ277" s="169"/>
      <c r="AK277" s="169"/>
      <c r="AL277" s="169"/>
      <c r="AM277" s="169"/>
      <c r="AN277" s="169"/>
      <c r="AO277" s="169"/>
      <c r="AP277" s="169"/>
      <c r="AQ277" s="169"/>
      <c r="AR277" s="169"/>
      <c r="AS277" s="169"/>
      <c r="AT277" s="169"/>
      <c r="AU277" s="169"/>
      <c r="AV277" s="169"/>
      <c r="AW277" s="169"/>
      <c r="AX277" s="169"/>
      <c r="AY277" s="169"/>
      <c r="AZ277" s="169"/>
      <c r="BA277" s="169"/>
      <c r="BB277" s="169"/>
      <c r="BC277" s="169"/>
      <c r="BD277" s="169"/>
      <c r="BE277" s="169"/>
      <c r="BF277" s="169"/>
      <c r="BG277" s="169"/>
      <c r="BH277" s="169"/>
      <c r="BI277" s="169"/>
      <c r="BJ277" s="169"/>
      <c r="BK277" s="169"/>
      <c r="BL277" s="169"/>
      <c r="BM277" s="169"/>
      <c r="BN277" s="169"/>
      <c r="BO277" s="169"/>
      <c r="BP277" s="169"/>
      <c r="BQ277" s="169"/>
      <c r="BR277" s="169"/>
      <c r="BS277" s="169"/>
      <c r="BT277" s="169"/>
      <c r="BU277" s="169"/>
      <c r="BV277" s="169"/>
      <c r="BW277" s="169"/>
      <c r="BX277" s="169"/>
      <c r="BY277" s="169"/>
      <c r="BZ277" s="169"/>
      <c r="CA277" s="169"/>
      <c r="CB277" s="169"/>
      <c r="CO277" s="63">
        <v>7</v>
      </c>
      <c r="CP277" s="63" t="s">
        <v>133</v>
      </c>
      <c r="CQ277" s="63" t="s">
        <v>651</v>
      </c>
      <c r="CR277" s="63" t="s">
        <v>662</v>
      </c>
      <c r="CS277" s="63">
        <v>370</v>
      </c>
    </row>
    <row r="278" spans="1:97" s="17" customFormat="1" ht="13.5">
      <c r="A278" s="167"/>
      <c r="B278" s="19"/>
      <c r="AD278" s="167"/>
      <c r="AE278" s="167"/>
      <c r="AF278" s="167"/>
      <c r="AG278" s="169"/>
      <c r="AH278" s="169"/>
      <c r="AI278" s="169"/>
      <c r="AJ278" s="169"/>
      <c r="AK278" s="169"/>
      <c r="AL278" s="169"/>
      <c r="AM278" s="169"/>
      <c r="AN278" s="169"/>
      <c r="AO278" s="169"/>
      <c r="AP278" s="169"/>
      <c r="AQ278" s="169"/>
      <c r="AR278" s="169"/>
      <c r="AS278" s="169"/>
      <c r="AT278" s="169"/>
      <c r="AU278" s="169"/>
      <c r="AV278" s="169"/>
      <c r="AW278" s="169"/>
      <c r="AX278" s="169"/>
      <c r="AY278" s="169"/>
      <c r="AZ278" s="169"/>
      <c r="BA278" s="169"/>
      <c r="BB278" s="169"/>
      <c r="BC278" s="169"/>
      <c r="BD278" s="169"/>
      <c r="BE278" s="169"/>
      <c r="BF278" s="169"/>
      <c r="BG278" s="169"/>
      <c r="BH278" s="169"/>
      <c r="BI278" s="169"/>
      <c r="BJ278" s="169"/>
      <c r="BK278" s="169"/>
      <c r="BL278" s="169"/>
      <c r="BM278" s="169"/>
      <c r="BN278" s="169"/>
      <c r="BO278" s="169"/>
      <c r="BP278" s="169"/>
      <c r="BQ278" s="169"/>
      <c r="BR278" s="169"/>
      <c r="BS278" s="169"/>
      <c r="BT278" s="169"/>
      <c r="BU278" s="169"/>
      <c r="BV278" s="169"/>
      <c r="BW278" s="169"/>
      <c r="BX278" s="169"/>
      <c r="BY278" s="169"/>
      <c r="BZ278" s="169"/>
      <c r="CA278" s="169"/>
      <c r="CB278" s="169"/>
      <c r="CO278" s="63">
        <v>7</v>
      </c>
      <c r="CP278" s="63" t="s">
        <v>133</v>
      </c>
      <c r="CQ278" s="63" t="s">
        <v>651</v>
      </c>
      <c r="CR278" s="63" t="s">
        <v>663</v>
      </c>
      <c r="CS278" s="63">
        <v>371</v>
      </c>
    </row>
    <row r="279" spans="1:97" s="17" customFormat="1" ht="13.5">
      <c r="A279" s="167"/>
      <c r="B279" s="19"/>
      <c r="AD279" s="167"/>
      <c r="AE279" s="167"/>
      <c r="AF279" s="167"/>
      <c r="AG279" s="169"/>
      <c r="AH279" s="169"/>
      <c r="AI279" s="169"/>
      <c r="AJ279" s="169"/>
      <c r="AK279" s="169"/>
      <c r="AL279" s="169"/>
      <c r="AM279" s="169"/>
      <c r="AN279" s="169"/>
      <c r="AO279" s="169"/>
      <c r="AP279" s="169"/>
      <c r="AQ279" s="169"/>
      <c r="AR279" s="169"/>
      <c r="AS279" s="169"/>
      <c r="AT279" s="169"/>
      <c r="AU279" s="169"/>
      <c r="AV279" s="169"/>
      <c r="AW279" s="169"/>
      <c r="AX279" s="169"/>
      <c r="AY279" s="169"/>
      <c r="AZ279" s="169"/>
      <c r="BA279" s="169"/>
      <c r="BB279" s="169"/>
      <c r="BC279" s="169"/>
      <c r="BD279" s="169"/>
      <c r="BE279" s="169"/>
      <c r="BF279" s="169"/>
      <c r="BG279" s="169"/>
      <c r="BH279" s="169"/>
      <c r="BI279" s="169"/>
      <c r="BJ279" s="169"/>
      <c r="BK279" s="169"/>
      <c r="BL279" s="169"/>
      <c r="BM279" s="169"/>
      <c r="BN279" s="169"/>
      <c r="BO279" s="169"/>
      <c r="BP279" s="169"/>
      <c r="BQ279" s="169"/>
      <c r="BR279" s="169"/>
      <c r="BS279" s="169"/>
      <c r="BT279" s="169"/>
      <c r="BU279" s="169"/>
      <c r="BV279" s="169"/>
      <c r="BW279" s="169"/>
      <c r="BX279" s="169"/>
      <c r="BY279" s="169"/>
      <c r="BZ279" s="169"/>
      <c r="CA279" s="169"/>
      <c r="CB279" s="169"/>
      <c r="CO279" s="63">
        <v>7</v>
      </c>
      <c r="CP279" s="63" t="s">
        <v>133</v>
      </c>
      <c r="CQ279" s="63" t="s">
        <v>651</v>
      </c>
      <c r="CR279" s="63" t="s">
        <v>664</v>
      </c>
      <c r="CS279" s="63">
        <v>372</v>
      </c>
    </row>
    <row r="280" spans="1:97" s="17" customFormat="1" ht="13.5">
      <c r="A280" s="167"/>
      <c r="B280" s="19"/>
      <c r="AD280" s="167"/>
      <c r="AE280" s="167"/>
      <c r="AF280" s="167"/>
      <c r="AG280" s="169"/>
      <c r="AH280" s="169"/>
      <c r="AI280" s="169"/>
      <c r="AJ280" s="169"/>
      <c r="AK280" s="169"/>
      <c r="AL280" s="169"/>
      <c r="AM280" s="169"/>
      <c r="AN280" s="169"/>
      <c r="AO280" s="169"/>
      <c r="AP280" s="169"/>
      <c r="AQ280" s="169"/>
      <c r="AR280" s="169"/>
      <c r="AS280" s="169"/>
      <c r="AT280" s="169"/>
      <c r="AU280" s="169"/>
      <c r="AV280" s="169"/>
      <c r="AW280" s="169"/>
      <c r="AX280" s="169"/>
      <c r="AY280" s="169"/>
      <c r="AZ280" s="169"/>
      <c r="BA280" s="169"/>
      <c r="BB280" s="169"/>
      <c r="BC280" s="169"/>
      <c r="BD280" s="169"/>
      <c r="BE280" s="169"/>
      <c r="BF280" s="169"/>
      <c r="BG280" s="169"/>
      <c r="BH280" s="169"/>
      <c r="BI280" s="169"/>
      <c r="BJ280" s="169"/>
      <c r="BK280" s="169"/>
      <c r="BL280" s="169"/>
      <c r="BM280" s="169"/>
      <c r="BN280" s="169"/>
      <c r="BO280" s="169"/>
      <c r="BP280" s="169"/>
      <c r="BQ280" s="169"/>
      <c r="BR280" s="169"/>
      <c r="BS280" s="169"/>
      <c r="BT280" s="169"/>
      <c r="BU280" s="169"/>
      <c r="BV280" s="169"/>
      <c r="BW280" s="169"/>
      <c r="BX280" s="169"/>
      <c r="BY280" s="169"/>
      <c r="BZ280" s="169"/>
      <c r="CA280" s="169"/>
      <c r="CB280" s="169"/>
      <c r="CO280" s="63">
        <v>7</v>
      </c>
      <c r="CP280" s="63" t="s">
        <v>133</v>
      </c>
      <c r="CQ280" s="63" t="s">
        <v>651</v>
      </c>
      <c r="CR280" s="63" t="s">
        <v>665</v>
      </c>
      <c r="CS280" s="63">
        <v>373</v>
      </c>
    </row>
    <row r="281" spans="1:97" s="17" customFormat="1" ht="13.5">
      <c r="A281" s="167"/>
      <c r="B281" s="19"/>
      <c r="AD281" s="167"/>
      <c r="AE281" s="167"/>
      <c r="AF281" s="167"/>
      <c r="AG281" s="169"/>
      <c r="AH281" s="169"/>
      <c r="AI281" s="169"/>
      <c r="AJ281" s="169"/>
      <c r="AK281" s="169"/>
      <c r="AL281" s="169"/>
      <c r="AM281" s="169"/>
      <c r="AN281" s="169"/>
      <c r="AO281" s="169"/>
      <c r="AP281" s="169"/>
      <c r="AQ281" s="169"/>
      <c r="AR281" s="169"/>
      <c r="AS281" s="169"/>
      <c r="AT281" s="169"/>
      <c r="AU281" s="169"/>
      <c r="AV281" s="169"/>
      <c r="AW281" s="169"/>
      <c r="AX281" s="169"/>
      <c r="AY281" s="169"/>
      <c r="AZ281" s="169"/>
      <c r="BA281" s="169"/>
      <c r="BB281" s="169"/>
      <c r="BC281" s="169"/>
      <c r="BD281" s="169"/>
      <c r="BE281" s="169"/>
      <c r="BF281" s="169"/>
      <c r="BG281" s="169"/>
      <c r="BH281" s="169"/>
      <c r="BI281" s="169"/>
      <c r="BJ281" s="169"/>
      <c r="BK281" s="169"/>
      <c r="BL281" s="169"/>
      <c r="BM281" s="169"/>
      <c r="BN281" s="169"/>
      <c r="BO281" s="169"/>
      <c r="BP281" s="169"/>
      <c r="BQ281" s="169"/>
      <c r="BR281" s="169"/>
      <c r="BS281" s="169"/>
      <c r="BT281" s="169"/>
      <c r="BU281" s="169"/>
      <c r="BV281" s="169"/>
      <c r="BW281" s="169"/>
      <c r="BX281" s="169"/>
      <c r="BY281" s="169"/>
      <c r="BZ281" s="169"/>
      <c r="CA281" s="169"/>
      <c r="CB281" s="169"/>
      <c r="CO281" s="63">
        <v>7</v>
      </c>
      <c r="CP281" s="63" t="s">
        <v>133</v>
      </c>
      <c r="CQ281" s="63" t="s">
        <v>651</v>
      </c>
      <c r="CR281" s="63" t="s">
        <v>666</v>
      </c>
      <c r="CS281" s="63">
        <v>374</v>
      </c>
    </row>
    <row r="282" spans="1:97" s="17" customFormat="1" ht="13.5">
      <c r="A282" s="167"/>
      <c r="B282" s="19"/>
      <c r="AD282" s="167"/>
      <c r="AE282" s="167"/>
      <c r="AF282" s="167"/>
      <c r="AG282" s="169"/>
      <c r="AH282" s="169"/>
      <c r="AI282" s="169"/>
      <c r="AJ282" s="169"/>
      <c r="AK282" s="169"/>
      <c r="AL282" s="169"/>
      <c r="AM282" s="169"/>
      <c r="AN282" s="169"/>
      <c r="AO282" s="169"/>
      <c r="AP282" s="169"/>
      <c r="AQ282" s="169"/>
      <c r="AR282" s="169"/>
      <c r="AS282" s="169"/>
      <c r="AT282" s="169"/>
      <c r="AU282" s="169"/>
      <c r="AV282" s="169"/>
      <c r="AW282" s="169"/>
      <c r="AX282" s="169"/>
      <c r="AY282" s="169"/>
      <c r="AZ282" s="169"/>
      <c r="BA282" s="169"/>
      <c r="BB282" s="169"/>
      <c r="BC282" s="169"/>
      <c r="BD282" s="169"/>
      <c r="BE282" s="169"/>
      <c r="BF282" s="169"/>
      <c r="BG282" s="169"/>
      <c r="BH282" s="169"/>
      <c r="BI282" s="169"/>
      <c r="BJ282" s="169"/>
      <c r="BK282" s="169"/>
      <c r="BL282" s="169"/>
      <c r="BM282" s="169"/>
      <c r="BN282" s="169"/>
      <c r="BO282" s="169"/>
      <c r="BP282" s="169"/>
      <c r="BQ282" s="169"/>
      <c r="BR282" s="169"/>
      <c r="BS282" s="169"/>
      <c r="BT282" s="169"/>
      <c r="BU282" s="169"/>
      <c r="BV282" s="169"/>
      <c r="BW282" s="169"/>
      <c r="BX282" s="169"/>
      <c r="BY282" s="169"/>
      <c r="BZ282" s="169"/>
      <c r="CA282" s="169"/>
      <c r="CB282" s="169"/>
      <c r="CO282" s="63">
        <v>7</v>
      </c>
      <c r="CP282" s="63" t="s">
        <v>133</v>
      </c>
      <c r="CQ282" s="63" t="s">
        <v>651</v>
      </c>
      <c r="CR282" s="63" t="s">
        <v>667</v>
      </c>
      <c r="CS282" s="63">
        <v>375</v>
      </c>
    </row>
    <row r="283" spans="1:97" s="17" customFormat="1" ht="13.5">
      <c r="A283" s="167"/>
      <c r="B283" s="19"/>
      <c r="AD283" s="167"/>
      <c r="AE283" s="167"/>
      <c r="AF283" s="167"/>
      <c r="AG283" s="169"/>
      <c r="AH283" s="169"/>
      <c r="AI283" s="169"/>
      <c r="AJ283" s="169"/>
      <c r="AK283" s="169"/>
      <c r="AL283" s="169"/>
      <c r="AM283" s="169"/>
      <c r="AN283" s="169"/>
      <c r="AO283" s="169"/>
      <c r="AP283" s="169"/>
      <c r="AQ283" s="169"/>
      <c r="AR283" s="169"/>
      <c r="AS283" s="169"/>
      <c r="AT283" s="169"/>
      <c r="AU283" s="169"/>
      <c r="AV283" s="169"/>
      <c r="AW283" s="169"/>
      <c r="AX283" s="169"/>
      <c r="AY283" s="169"/>
      <c r="AZ283" s="169"/>
      <c r="BA283" s="169"/>
      <c r="BB283" s="169"/>
      <c r="BC283" s="169"/>
      <c r="BD283" s="169"/>
      <c r="BE283" s="169"/>
      <c r="BF283" s="169"/>
      <c r="BG283" s="169"/>
      <c r="BH283" s="169"/>
      <c r="BI283" s="169"/>
      <c r="BJ283" s="169"/>
      <c r="BK283" s="169"/>
      <c r="BL283" s="169"/>
      <c r="BM283" s="169"/>
      <c r="BN283" s="169"/>
      <c r="BO283" s="169"/>
      <c r="BP283" s="169"/>
      <c r="BQ283" s="169"/>
      <c r="BR283" s="169"/>
      <c r="BS283" s="169"/>
      <c r="BT283" s="169"/>
      <c r="BU283" s="169"/>
      <c r="BV283" s="169"/>
      <c r="BW283" s="169"/>
      <c r="BX283" s="169"/>
      <c r="BY283" s="169"/>
      <c r="BZ283" s="169"/>
      <c r="CA283" s="169"/>
      <c r="CB283" s="169"/>
      <c r="CO283" s="63">
        <v>7</v>
      </c>
      <c r="CP283" s="63" t="s">
        <v>133</v>
      </c>
      <c r="CQ283" s="63" t="s">
        <v>651</v>
      </c>
      <c r="CR283" s="63" t="s">
        <v>668</v>
      </c>
      <c r="CS283" s="63">
        <v>376</v>
      </c>
    </row>
    <row r="284" spans="1:97" s="17" customFormat="1" ht="13.5">
      <c r="A284" s="167"/>
      <c r="B284" s="19"/>
      <c r="AD284" s="167"/>
      <c r="AE284" s="167"/>
      <c r="AF284" s="167"/>
      <c r="AG284" s="169"/>
      <c r="AH284" s="169"/>
      <c r="AI284" s="169"/>
      <c r="AJ284" s="169"/>
      <c r="AK284" s="169"/>
      <c r="AL284" s="169"/>
      <c r="AM284" s="169"/>
      <c r="AN284" s="169"/>
      <c r="AO284" s="169"/>
      <c r="AP284" s="169"/>
      <c r="AQ284" s="169"/>
      <c r="AR284" s="169"/>
      <c r="AS284" s="169"/>
      <c r="AT284" s="169"/>
      <c r="AU284" s="169"/>
      <c r="AV284" s="169"/>
      <c r="AW284" s="169"/>
      <c r="AX284" s="169"/>
      <c r="AY284" s="169"/>
      <c r="AZ284" s="169"/>
      <c r="BA284" s="169"/>
      <c r="BB284" s="169"/>
      <c r="BC284" s="169"/>
      <c r="BD284" s="169"/>
      <c r="BE284" s="169"/>
      <c r="BF284" s="169"/>
      <c r="BG284" s="169"/>
      <c r="BH284" s="169"/>
      <c r="BI284" s="169"/>
      <c r="BJ284" s="169"/>
      <c r="BK284" s="169"/>
      <c r="BL284" s="169"/>
      <c r="BM284" s="169"/>
      <c r="BN284" s="169"/>
      <c r="BO284" s="169"/>
      <c r="BP284" s="169"/>
      <c r="BQ284" s="169"/>
      <c r="BR284" s="169"/>
      <c r="BS284" s="169"/>
      <c r="BT284" s="169"/>
      <c r="BU284" s="169"/>
      <c r="BV284" s="169"/>
      <c r="BW284" s="169"/>
      <c r="BX284" s="169"/>
      <c r="BY284" s="169"/>
      <c r="BZ284" s="169"/>
      <c r="CA284" s="169"/>
      <c r="CB284" s="169"/>
      <c r="CO284" s="63">
        <v>7</v>
      </c>
      <c r="CP284" s="63" t="s">
        <v>133</v>
      </c>
      <c r="CQ284" s="63" t="s">
        <v>651</v>
      </c>
      <c r="CR284" s="63" t="s">
        <v>669</v>
      </c>
      <c r="CS284" s="63">
        <v>377</v>
      </c>
    </row>
    <row r="285" spans="1:97" s="17" customFormat="1" ht="13.5">
      <c r="A285" s="167"/>
      <c r="B285" s="19"/>
      <c r="AD285" s="167"/>
      <c r="AE285" s="167"/>
      <c r="AF285" s="167"/>
      <c r="AG285" s="169"/>
      <c r="AH285" s="169"/>
      <c r="AI285" s="169"/>
      <c r="AJ285" s="169"/>
      <c r="AK285" s="169"/>
      <c r="AL285" s="169"/>
      <c r="AM285" s="169"/>
      <c r="AN285" s="169"/>
      <c r="AO285" s="169"/>
      <c r="AP285" s="169"/>
      <c r="AQ285" s="169"/>
      <c r="AR285" s="169"/>
      <c r="AS285" s="169"/>
      <c r="AT285" s="169"/>
      <c r="AU285" s="169"/>
      <c r="AV285" s="169"/>
      <c r="AW285" s="169"/>
      <c r="AX285" s="169"/>
      <c r="AY285" s="169"/>
      <c r="AZ285" s="169"/>
      <c r="BA285" s="169"/>
      <c r="BB285" s="169"/>
      <c r="BC285" s="169"/>
      <c r="BD285" s="169"/>
      <c r="BE285" s="169"/>
      <c r="BF285" s="169"/>
      <c r="BG285" s="169"/>
      <c r="BH285" s="169"/>
      <c r="BI285" s="169"/>
      <c r="BJ285" s="169"/>
      <c r="BK285" s="169"/>
      <c r="BL285" s="169"/>
      <c r="BM285" s="169"/>
      <c r="BN285" s="169"/>
      <c r="BO285" s="169"/>
      <c r="BP285" s="169"/>
      <c r="BQ285" s="169"/>
      <c r="BR285" s="169"/>
      <c r="BS285" s="169"/>
      <c r="BT285" s="169"/>
      <c r="BU285" s="169"/>
      <c r="BV285" s="169"/>
      <c r="BW285" s="169"/>
      <c r="BX285" s="169"/>
      <c r="BY285" s="169"/>
      <c r="BZ285" s="169"/>
      <c r="CA285" s="169"/>
      <c r="CB285" s="169"/>
      <c r="CO285" s="63">
        <v>7</v>
      </c>
      <c r="CP285" s="63" t="s">
        <v>133</v>
      </c>
      <c r="CQ285" s="63" t="s">
        <v>651</v>
      </c>
      <c r="CR285" s="63" t="s">
        <v>670</v>
      </c>
      <c r="CS285" s="63">
        <v>378</v>
      </c>
    </row>
    <row r="286" spans="1:97" s="17" customFormat="1" ht="13.5">
      <c r="A286" s="167"/>
      <c r="B286" s="19"/>
      <c r="AD286" s="167"/>
      <c r="AE286" s="167"/>
      <c r="AF286" s="167"/>
      <c r="AG286" s="169"/>
      <c r="AH286" s="169"/>
      <c r="AI286" s="169"/>
      <c r="AJ286" s="169"/>
      <c r="AK286" s="169"/>
      <c r="AL286" s="169"/>
      <c r="AM286" s="169"/>
      <c r="AN286" s="169"/>
      <c r="AO286" s="169"/>
      <c r="AP286" s="169"/>
      <c r="AQ286" s="169"/>
      <c r="AR286" s="169"/>
      <c r="AS286" s="169"/>
      <c r="AT286" s="169"/>
      <c r="AU286" s="169"/>
      <c r="AV286" s="169"/>
      <c r="AW286" s="169"/>
      <c r="AX286" s="169"/>
      <c r="AY286" s="169"/>
      <c r="AZ286" s="169"/>
      <c r="BA286" s="169"/>
      <c r="BB286" s="169"/>
      <c r="BC286" s="169"/>
      <c r="BD286" s="169"/>
      <c r="BE286" s="169"/>
      <c r="BF286" s="169"/>
      <c r="BG286" s="169"/>
      <c r="BH286" s="169"/>
      <c r="BI286" s="169"/>
      <c r="BJ286" s="169"/>
      <c r="BK286" s="169"/>
      <c r="BL286" s="169"/>
      <c r="BM286" s="169"/>
      <c r="BN286" s="169"/>
      <c r="BO286" s="169"/>
      <c r="BP286" s="169"/>
      <c r="BQ286" s="169"/>
      <c r="BR286" s="169"/>
      <c r="BS286" s="169"/>
      <c r="BT286" s="169"/>
      <c r="BU286" s="169"/>
      <c r="BV286" s="169"/>
      <c r="BW286" s="169"/>
      <c r="BX286" s="169"/>
      <c r="BY286" s="169"/>
      <c r="BZ286" s="169"/>
      <c r="CA286" s="169"/>
      <c r="CB286" s="169"/>
      <c r="CO286" s="63">
        <v>7</v>
      </c>
      <c r="CP286" s="63" t="s">
        <v>133</v>
      </c>
      <c r="CQ286" s="63" t="s">
        <v>651</v>
      </c>
      <c r="CR286" s="63" t="s">
        <v>671</v>
      </c>
      <c r="CS286" s="63">
        <v>379</v>
      </c>
    </row>
    <row r="287" spans="1:97" s="17" customFormat="1" ht="13.5">
      <c r="A287" s="167"/>
      <c r="B287" s="19"/>
      <c r="AD287" s="167"/>
      <c r="AE287" s="167"/>
      <c r="AF287" s="167"/>
      <c r="AG287" s="169"/>
      <c r="AH287" s="169"/>
      <c r="AI287" s="169"/>
      <c r="AJ287" s="169"/>
      <c r="AK287" s="169"/>
      <c r="AL287" s="169"/>
      <c r="AM287" s="169"/>
      <c r="AN287" s="169"/>
      <c r="AO287" s="169"/>
      <c r="AP287" s="169"/>
      <c r="AQ287" s="169"/>
      <c r="AR287" s="169"/>
      <c r="AS287" s="169"/>
      <c r="AT287" s="169"/>
      <c r="AU287" s="169"/>
      <c r="AV287" s="169"/>
      <c r="AW287" s="169"/>
      <c r="AX287" s="169"/>
      <c r="AY287" s="169"/>
      <c r="AZ287" s="169"/>
      <c r="BA287" s="169"/>
      <c r="BB287" s="169"/>
      <c r="BC287" s="169"/>
      <c r="BD287" s="169"/>
      <c r="BE287" s="169"/>
      <c r="BF287" s="169"/>
      <c r="BG287" s="169"/>
      <c r="BH287" s="169"/>
      <c r="BI287" s="169"/>
      <c r="BJ287" s="169"/>
      <c r="BK287" s="169"/>
      <c r="BL287" s="169"/>
      <c r="BM287" s="169"/>
      <c r="BN287" s="169"/>
      <c r="BO287" s="169"/>
      <c r="BP287" s="169"/>
      <c r="BQ287" s="169"/>
      <c r="BR287" s="169"/>
      <c r="BS287" s="169"/>
      <c r="BT287" s="169"/>
      <c r="BU287" s="169"/>
      <c r="BV287" s="169"/>
      <c r="BW287" s="169"/>
      <c r="BX287" s="169"/>
      <c r="BY287" s="169"/>
      <c r="BZ287" s="169"/>
      <c r="CA287" s="169"/>
      <c r="CB287" s="169"/>
      <c r="CO287" s="63">
        <v>7</v>
      </c>
      <c r="CP287" s="63" t="s">
        <v>133</v>
      </c>
      <c r="CQ287" s="63" t="s">
        <v>651</v>
      </c>
      <c r="CR287" s="63" t="s">
        <v>672</v>
      </c>
      <c r="CS287" s="63">
        <v>380</v>
      </c>
    </row>
    <row r="288" spans="1:97" s="17" customFormat="1" ht="13.5">
      <c r="A288" s="167"/>
      <c r="B288" s="19"/>
      <c r="AD288" s="167"/>
      <c r="AE288" s="167"/>
      <c r="AF288" s="167"/>
      <c r="AG288" s="169"/>
      <c r="AH288" s="169"/>
      <c r="AI288" s="169"/>
      <c r="AJ288" s="169"/>
      <c r="AK288" s="169"/>
      <c r="AL288" s="169"/>
      <c r="AM288" s="169"/>
      <c r="AN288" s="169"/>
      <c r="AO288" s="169"/>
      <c r="AP288" s="169"/>
      <c r="AQ288" s="169"/>
      <c r="AR288" s="169"/>
      <c r="AS288" s="169"/>
      <c r="AT288" s="169"/>
      <c r="AU288" s="169"/>
      <c r="AV288" s="169"/>
      <c r="AW288" s="169"/>
      <c r="AX288" s="169"/>
      <c r="AY288" s="169"/>
      <c r="AZ288" s="169"/>
      <c r="BA288" s="169"/>
      <c r="BB288" s="169"/>
      <c r="BC288" s="169"/>
      <c r="BD288" s="169"/>
      <c r="BE288" s="169"/>
      <c r="BF288" s="169"/>
      <c r="BG288" s="169"/>
      <c r="BH288" s="169"/>
      <c r="BI288" s="169"/>
      <c r="BJ288" s="169"/>
      <c r="BK288" s="169"/>
      <c r="BL288" s="169"/>
      <c r="BM288" s="169"/>
      <c r="BN288" s="169"/>
      <c r="BO288" s="169"/>
      <c r="BP288" s="169"/>
      <c r="BQ288" s="169"/>
      <c r="BR288" s="169"/>
      <c r="BS288" s="169"/>
      <c r="BT288" s="169"/>
      <c r="BU288" s="169"/>
      <c r="BV288" s="169"/>
      <c r="BW288" s="169"/>
      <c r="BX288" s="169"/>
      <c r="BY288" s="169"/>
      <c r="BZ288" s="169"/>
      <c r="CA288" s="169"/>
      <c r="CB288" s="169"/>
      <c r="CO288" s="63">
        <v>7</v>
      </c>
      <c r="CP288" s="63" t="s">
        <v>133</v>
      </c>
      <c r="CQ288" s="63" t="s">
        <v>651</v>
      </c>
      <c r="CR288" s="63" t="s">
        <v>673</v>
      </c>
      <c r="CS288" s="63">
        <v>381</v>
      </c>
    </row>
    <row r="289" spans="1:97" s="17" customFormat="1" ht="13.5">
      <c r="A289" s="167"/>
      <c r="B289" s="19"/>
      <c r="AD289" s="167"/>
      <c r="AE289" s="167"/>
      <c r="AF289" s="167"/>
      <c r="AG289" s="169"/>
      <c r="AH289" s="169"/>
      <c r="AI289" s="169"/>
      <c r="AJ289" s="169"/>
      <c r="AK289" s="169"/>
      <c r="AL289" s="169"/>
      <c r="AM289" s="169"/>
      <c r="AN289" s="169"/>
      <c r="AO289" s="169"/>
      <c r="AP289" s="169"/>
      <c r="AQ289" s="169"/>
      <c r="AR289" s="169"/>
      <c r="AS289" s="169"/>
      <c r="AT289" s="169"/>
      <c r="AU289" s="169"/>
      <c r="AV289" s="169"/>
      <c r="AW289" s="169"/>
      <c r="AX289" s="169"/>
      <c r="AY289" s="169"/>
      <c r="AZ289" s="169"/>
      <c r="BA289" s="169"/>
      <c r="BB289" s="169"/>
      <c r="BC289" s="169"/>
      <c r="BD289" s="169"/>
      <c r="BE289" s="169"/>
      <c r="BF289" s="169"/>
      <c r="BG289" s="169"/>
      <c r="BH289" s="169"/>
      <c r="BI289" s="169"/>
      <c r="BJ289" s="169"/>
      <c r="BK289" s="169"/>
      <c r="BL289" s="169"/>
      <c r="BM289" s="169"/>
      <c r="BN289" s="169"/>
      <c r="BO289" s="169"/>
      <c r="BP289" s="169"/>
      <c r="BQ289" s="169"/>
      <c r="BR289" s="169"/>
      <c r="BS289" s="169"/>
      <c r="BT289" s="169"/>
      <c r="BU289" s="169"/>
      <c r="BV289" s="169"/>
      <c r="BW289" s="169"/>
      <c r="BX289" s="169"/>
      <c r="BY289" s="169"/>
      <c r="BZ289" s="169"/>
      <c r="CA289" s="169"/>
      <c r="CB289" s="169"/>
      <c r="CO289" s="63">
        <v>7</v>
      </c>
      <c r="CP289" s="63" t="s">
        <v>133</v>
      </c>
      <c r="CQ289" s="63" t="s">
        <v>651</v>
      </c>
      <c r="CR289" s="63" t="s">
        <v>674</v>
      </c>
      <c r="CS289" s="63">
        <v>382</v>
      </c>
    </row>
    <row r="290" spans="1:97" s="17" customFormat="1" ht="13.5">
      <c r="A290" s="167"/>
      <c r="B290" s="19"/>
      <c r="AD290" s="167"/>
      <c r="AE290" s="167"/>
      <c r="AF290" s="167"/>
      <c r="AG290" s="169"/>
      <c r="AH290" s="169"/>
      <c r="AI290" s="169"/>
      <c r="AJ290" s="169"/>
      <c r="AK290" s="169"/>
      <c r="AL290" s="169"/>
      <c r="AM290" s="169"/>
      <c r="AN290" s="169"/>
      <c r="AO290" s="169"/>
      <c r="AP290" s="169"/>
      <c r="AQ290" s="169"/>
      <c r="AR290" s="169"/>
      <c r="AS290" s="169"/>
      <c r="AT290" s="169"/>
      <c r="AU290" s="169"/>
      <c r="AV290" s="169"/>
      <c r="AW290" s="169"/>
      <c r="AX290" s="169"/>
      <c r="AY290" s="169"/>
      <c r="AZ290" s="169"/>
      <c r="BA290" s="169"/>
      <c r="BB290" s="169"/>
      <c r="BC290" s="169"/>
      <c r="BD290" s="169"/>
      <c r="BE290" s="169"/>
      <c r="BF290" s="169"/>
      <c r="BG290" s="169"/>
      <c r="BH290" s="169"/>
      <c r="BI290" s="169"/>
      <c r="BJ290" s="169"/>
      <c r="BK290" s="169"/>
      <c r="BL290" s="169"/>
      <c r="BM290" s="169"/>
      <c r="BN290" s="169"/>
      <c r="BO290" s="169"/>
      <c r="BP290" s="169"/>
      <c r="BQ290" s="169"/>
      <c r="BR290" s="169"/>
      <c r="BS290" s="169"/>
      <c r="BT290" s="169"/>
      <c r="BU290" s="169"/>
      <c r="BV290" s="169"/>
      <c r="BW290" s="169"/>
      <c r="BX290" s="169"/>
      <c r="BY290" s="169"/>
      <c r="BZ290" s="169"/>
      <c r="CA290" s="169"/>
      <c r="CB290" s="169"/>
      <c r="CO290" s="63">
        <v>7</v>
      </c>
      <c r="CP290" s="63" t="s">
        <v>133</v>
      </c>
      <c r="CQ290" s="63" t="s">
        <v>651</v>
      </c>
      <c r="CR290" s="63" t="s">
        <v>675</v>
      </c>
      <c r="CS290" s="63">
        <v>383</v>
      </c>
    </row>
    <row r="291" spans="1:97" s="17" customFormat="1" ht="13.5">
      <c r="A291" s="167"/>
      <c r="B291" s="19"/>
      <c r="AD291" s="167"/>
      <c r="AE291" s="167"/>
      <c r="AF291" s="167"/>
      <c r="AG291" s="169"/>
      <c r="AH291" s="169"/>
      <c r="AI291" s="169"/>
      <c r="AJ291" s="169"/>
      <c r="AK291" s="169"/>
      <c r="AL291" s="169"/>
      <c r="AM291" s="169"/>
      <c r="AN291" s="169"/>
      <c r="AO291" s="169"/>
      <c r="AP291" s="169"/>
      <c r="AQ291" s="169"/>
      <c r="AR291" s="169"/>
      <c r="AS291" s="169"/>
      <c r="AT291" s="169"/>
      <c r="AU291" s="169"/>
      <c r="AV291" s="169"/>
      <c r="AW291" s="169"/>
      <c r="AX291" s="169"/>
      <c r="AY291" s="169"/>
      <c r="AZ291" s="169"/>
      <c r="BA291" s="169"/>
      <c r="BB291" s="169"/>
      <c r="BC291" s="169"/>
      <c r="BD291" s="169"/>
      <c r="BE291" s="169"/>
      <c r="BF291" s="169"/>
      <c r="BG291" s="169"/>
      <c r="BH291" s="169"/>
      <c r="BI291" s="169"/>
      <c r="BJ291" s="169"/>
      <c r="BK291" s="169"/>
      <c r="BL291" s="169"/>
      <c r="BM291" s="169"/>
      <c r="BN291" s="169"/>
      <c r="BO291" s="169"/>
      <c r="BP291" s="169"/>
      <c r="BQ291" s="169"/>
      <c r="BR291" s="169"/>
      <c r="BS291" s="169"/>
      <c r="BT291" s="169"/>
      <c r="BU291" s="169"/>
      <c r="BV291" s="169"/>
      <c r="BW291" s="169"/>
      <c r="BX291" s="169"/>
      <c r="BY291" s="169"/>
      <c r="BZ291" s="169"/>
      <c r="CA291" s="169"/>
      <c r="CB291" s="169"/>
      <c r="CO291" s="63">
        <v>7</v>
      </c>
      <c r="CP291" s="63" t="s">
        <v>133</v>
      </c>
      <c r="CQ291" s="63" t="s">
        <v>651</v>
      </c>
      <c r="CR291" s="63" t="s">
        <v>676</v>
      </c>
      <c r="CS291" s="63">
        <v>384</v>
      </c>
    </row>
    <row r="292" spans="1:97" s="17" customFormat="1" ht="13.5">
      <c r="A292" s="167"/>
      <c r="B292" s="19"/>
      <c r="AD292" s="167"/>
      <c r="AE292" s="167"/>
      <c r="AF292" s="167"/>
      <c r="AG292" s="169"/>
      <c r="AH292" s="169"/>
      <c r="AI292" s="169"/>
      <c r="AJ292" s="169"/>
      <c r="AK292" s="169"/>
      <c r="AL292" s="169"/>
      <c r="AM292" s="169"/>
      <c r="AN292" s="169"/>
      <c r="AO292" s="169"/>
      <c r="AP292" s="169"/>
      <c r="AQ292" s="169"/>
      <c r="AR292" s="169"/>
      <c r="AS292" s="169"/>
      <c r="AT292" s="169"/>
      <c r="AU292" s="169"/>
      <c r="AV292" s="169"/>
      <c r="AW292" s="169"/>
      <c r="AX292" s="169"/>
      <c r="AY292" s="169"/>
      <c r="AZ292" s="169"/>
      <c r="BA292" s="169"/>
      <c r="BB292" s="169"/>
      <c r="BC292" s="169"/>
      <c r="BD292" s="169"/>
      <c r="BE292" s="169"/>
      <c r="BF292" s="169"/>
      <c r="BG292" s="169"/>
      <c r="BH292" s="169"/>
      <c r="BI292" s="169"/>
      <c r="BJ292" s="169"/>
      <c r="BK292" s="169"/>
      <c r="BL292" s="169"/>
      <c r="BM292" s="169"/>
      <c r="BN292" s="169"/>
      <c r="BO292" s="169"/>
      <c r="BP292" s="169"/>
      <c r="BQ292" s="169"/>
      <c r="BR292" s="169"/>
      <c r="BS292" s="169"/>
      <c r="BT292" s="169"/>
      <c r="BU292" s="169"/>
      <c r="BV292" s="169"/>
      <c r="BW292" s="169"/>
      <c r="BX292" s="169"/>
      <c r="BY292" s="169"/>
      <c r="BZ292" s="169"/>
      <c r="CA292" s="169"/>
      <c r="CB292" s="169"/>
      <c r="CO292" s="63">
        <v>7</v>
      </c>
      <c r="CP292" s="63" t="s">
        <v>133</v>
      </c>
      <c r="CQ292" s="63" t="s">
        <v>651</v>
      </c>
      <c r="CR292" s="63" t="s">
        <v>677</v>
      </c>
      <c r="CS292" s="63">
        <v>385</v>
      </c>
    </row>
    <row r="293" spans="1:97" s="17" customFormat="1" ht="13.5">
      <c r="A293" s="167"/>
      <c r="B293" s="19"/>
      <c r="AD293" s="167"/>
      <c r="AE293" s="167"/>
      <c r="AF293" s="167"/>
      <c r="AG293" s="169"/>
      <c r="AH293" s="169"/>
      <c r="AI293" s="169"/>
      <c r="AJ293" s="169"/>
      <c r="AK293" s="169"/>
      <c r="AL293" s="169"/>
      <c r="AM293" s="169"/>
      <c r="AN293" s="169"/>
      <c r="AO293" s="169"/>
      <c r="AP293" s="169"/>
      <c r="AQ293" s="169"/>
      <c r="AR293" s="169"/>
      <c r="AS293" s="169"/>
      <c r="AT293" s="169"/>
      <c r="AU293" s="169"/>
      <c r="AV293" s="169"/>
      <c r="AW293" s="169"/>
      <c r="AX293" s="169"/>
      <c r="AY293" s="169"/>
      <c r="AZ293" s="169"/>
      <c r="BA293" s="169"/>
      <c r="BB293" s="169"/>
      <c r="BC293" s="169"/>
      <c r="BD293" s="169"/>
      <c r="BE293" s="169"/>
      <c r="BF293" s="169"/>
      <c r="BG293" s="169"/>
      <c r="BH293" s="169"/>
      <c r="BI293" s="169"/>
      <c r="BJ293" s="169"/>
      <c r="BK293" s="169"/>
      <c r="BL293" s="169"/>
      <c r="BM293" s="169"/>
      <c r="BN293" s="169"/>
      <c r="BO293" s="169"/>
      <c r="BP293" s="169"/>
      <c r="BQ293" s="169"/>
      <c r="BR293" s="169"/>
      <c r="BS293" s="169"/>
      <c r="BT293" s="169"/>
      <c r="BU293" s="169"/>
      <c r="BV293" s="169"/>
      <c r="BW293" s="169"/>
      <c r="BX293" s="169"/>
      <c r="BY293" s="169"/>
      <c r="BZ293" s="169"/>
      <c r="CA293" s="169"/>
      <c r="CB293" s="169"/>
      <c r="CO293" s="63">
        <v>7</v>
      </c>
      <c r="CP293" s="63" t="s">
        <v>133</v>
      </c>
      <c r="CQ293" s="63" t="s">
        <v>651</v>
      </c>
      <c r="CR293" s="63" t="s">
        <v>1106</v>
      </c>
      <c r="CS293" s="63">
        <v>386</v>
      </c>
    </row>
    <row r="294" spans="1:97" s="17" customFormat="1" ht="13.5">
      <c r="A294" s="167"/>
      <c r="B294" s="19"/>
      <c r="AD294" s="167"/>
      <c r="AE294" s="167"/>
      <c r="AF294" s="167"/>
      <c r="AG294" s="169"/>
      <c r="AH294" s="169"/>
      <c r="AI294" s="169"/>
      <c r="AJ294" s="169"/>
      <c r="AK294" s="169"/>
      <c r="AL294" s="169"/>
      <c r="AM294" s="169"/>
      <c r="AN294" s="169"/>
      <c r="AO294" s="169"/>
      <c r="AP294" s="169"/>
      <c r="AQ294" s="169"/>
      <c r="AR294" s="169"/>
      <c r="AS294" s="169"/>
      <c r="AT294" s="169"/>
      <c r="AU294" s="169"/>
      <c r="AV294" s="169"/>
      <c r="AW294" s="169"/>
      <c r="AX294" s="169"/>
      <c r="AY294" s="169"/>
      <c r="AZ294" s="169"/>
      <c r="BA294" s="169"/>
      <c r="BB294" s="169"/>
      <c r="BC294" s="169"/>
      <c r="BD294" s="169"/>
      <c r="BE294" s="169"/>
      <c r="BF294" s="169"/>
      <c r="BG294" s="169"/>
      <c r="BH294" s="169"/>
      <c r="BI294" s="169"/>
      <c r="BJ294" s="169"/>
      <c r="BK294" s="169"/>
      <c r="BL294" s="169"/>
      <c r="BM294" s="169"/>
      <c r="BN294" s="169"/>
      <c r="BO294" s="169"/>
      <c r="BP294" s="169"/>
      <c r="BQ294" s="169"/>
      <c r="BR294" s="169"/>
      <c r="BS294" s="169"/>
      <c r="BT294" s="169"/>
      <c r="BU294" s="169"/>
      <c r="BV294" s="169"/>
      <c r="BW294" s="169"/>
      <c r="BX294" s="169"/>
      <c r="BY294" s="169"/>
      <c r="BZ294" s="169"/>
      <c r="CA294" s="169"/>
      <c r="CB294" s="169"/>
      <c r="CO294" s="63"/>
      <c r="CP294" s="63"/>
      <c r="CQ294" s="63"/>
      <c r="CR294" s="63"/>
      <c r="CS294" s="63"/>
    </row>
    <row r="295" spans="1:97" s="17" customFormat="1" ht="13.5">
      <c r="A295" s="167"/>
      <c r="B295" s="19"/>
      <c r="AD295" s="167"/>
      <c r="AE295" s="167"/>
      <c r="AF295" s="167"/>
      <c r="AG295" s="169"/>
      <c r="AH295" s="169"/>
      <c r="AI295" s="169"/>
      <c r="AJ295" s="169"/>
      <c r="AK295" s="169"/>
      <c r="AL295" s="169"/>
      <c r="AM295" s="169"/>
      <c r="AN295" s="169"/>
      <c r="AO295" s="169"/>
      <c r="AP295" s="169"/>
      <c r="AQ295" s="169"/>
      <c r="AR295" s="169"/>
      <c r="AS295" s="169"/>
      <c r="AT295" s="169"/>
      <c r="AU295" s="169"/>
      <c r="AV295" s="169"/>
      <c r="AW295" s="169"/>
      <c r="AX295" s="169"/>
      <c r="AY295" s="169"/>
      <c r="AZ295" s="169"/>
      <c r="BA295" s="169"/>
      <c r="BB295" s="169"/>
      <c r="BC295" s="169"/>
      <c r="BD295" s="169"/>
      <c r="BE295" s="169"/>
      <c r="BF295" s="169"/>
      <c r="BG295" s="169"/>
      <c r="BH295" s="169"/>
      <c r="BI295" s="169"/>
      <c r="BJ295" s="169"/>
      <c r="BK295" s="169"/>
      <c r="BL295" s="169"/>
      <c r="BM295" s="169"/>
      <c r="BN295" s="169"/>
      <c r="BO295" s="169"/>
      <c r="BP295" s="169"/>
      <c r="BQ295" s="169"/>
      <c r="BR295" s="169"/>
      <c r="BS295" s="169"/>
      <c r="BT295" s="169"/>
      <c r="BU295" s="169"/>
      <c r="BV295" s="169"/>
      <c r="BW295" s="169"/>
      <c r="BX295" s="169"/>
      <c r="BY295" s="169"/>
      <c r="BZ295" s="169"/>
      <c r="CA295" s="169"/>
      <c r="CB295" s="169"/>
      <c r="CO295" s="63"/>
      <c r="CP295" s="63"/>
      <c r="CQ295" s="63"/>
      <c r="CR295" s="63"/>
      <c r="CS295" s="63"/>
    </row>
    <row r="296" spans="1:97" s="17" customFormat="1" ht="13.5">
      <c r="A296" s="167"/>
      <c r="B296" s="19"/>
      <c r="AD296" s="167"/>
      <c r="AE296" s="167"/>
      <c r="AF296" s="167"/>
      <c r="AG296" s="169"/>
      <c r="AH296" s="169"/>
      <c r="AI296" s="169"/>
      <c r="AJ296" s="169"/>
      <c r="AK296" s="169"/>
      <c r="AL296" s="169"/>
      <c r="AM296" s="169"/>
      <c r="AN296" s="169"/>
      <c r="AO296" s="169"/>
      <c r="AP296" s="169"/>
      <c r="AQ296" s="169"/>
      <c r="AR296" s="169"/>
      <c r="AS296" s="169"/>
      <c r="AT296" s="169"/>
      <c r="AU296" s="169"/>
      <c r="AV296" s="169"/>
      <c r="AW296" s="169"/>
      <c r="AX296" s="169"/>
      <c r="AY296" s="169"/>
      <c r="AZ296" s="169"/>
      <c r="BA296" s="169"/>
      <c r="BB296" s="169"/>
      <c r="BC296" s="169"/>
      <c r="BD296" s="169"/>
      <c r="BE296" s="169"/>
      <c r="BF296" s="169"/>
      <c r="BG296" s="169"/>
      <c r="BH296" s="169"/>
      <c r="BI296" s="169"/>
      <c r="BJ296" s="169"/>
      <c r="BK296" s="169"/>
      <c r="BL296" s="169"/>
      <c r="BM296" s="169"/>
      <c r="BN296" s="169"/>
      <c r="BO296" s="169"/>
      <c r="BP296" s="169"/>
      <c r="BQ296" s="169"/>
      <c r="BR296" s="169"/>
      <c r="BS296" s="169"/>
      <c r="BT296" s="169"/>
      <c r="BU296" s="169"/>
      <c r="BV296" s="169"/>
      <c r="BW296" s="169"/>
      <c r="BX296" s="169"/>
      <c r="BY296" s="169"/>
      <c r="BZ296" s="169"/>
      <c r="CA296" s="169"/>
      <c r="CB296" s="169"/>
      <c r="CO296" s="63">
        <v>8</v>
      </c>
      <c r="CP296" s="63" t="s">
        <v>133</v>
      </c>
      <c r="CQ296" s="63" t="s">
        <v>1012</v>
      </c>
      <c r="CR296" s="63" t="s">
        <v>678</v>
      </c>
      <c r="CS296" s="63">
        <v>388</v>
      </c>
    </row>
    <row r="297" spans="1:97" s="17" customFormat="1" ht="13.5">
      <c r="A297" s="167"/>
      <c r="B297" s="19"/>
      <c r="AD297" s="167"/>
      <c r="AE297" s="167"/>
      <c r="AF297" s="167"/>
      <c r="AG297" s="169"/>
      <c r="AH297" s="169"/>
      <c r="AI297" s="169"/>
      <c r="AJ297" s="169"/>
      <c r="AK297" s="169"/>
      <c r="AL297" s="169"/>
      <c r="AM297" s="169"/>
      <c r="AN297" s="169"/>
      <c r="AO297" s="169"/>
      <c r="AP297" s="169"/>
      <c r="AQ297" s="169"/>
      <c r="AR297" s="169"/>
      <c r="AS297" s="169"/>
      <c r="AT297" s="169"/>
      <c r="AU297" s="169"/>
      <c r="AV297" s="169"/>
      <c r="AW297" s="169"/>
      <c r="AX297" s="169"/>
      <c r="AY297" s="169"/>
      <c r="AZ297" s="169"/>
      <c r="BA297" s="169"/>
      <c r="BB297" s="169"/>
      <c r="BC297" s="169"/>
      <c r="BD297" s="169"/>
      <c r="BE297" s="169"/>
      <c r="BF297" s="169"/>
      <c r="BG297" s="169"/>
      <c r="BH297" s="169"/>
      <c r="BI297" s="169"/>
      <c r="BJ297" s="169"/>
      <c r="BK297" s="169"/>
      <c r="BL297" s="169"/>
      <c r="BM297" s="169"/>
      <c r="BN297" s="169"/>
      <c r="BO297" s="169"/>
      <c r="BP297" s="169"/>
      <c r="BQ297" s="169"/>
      <c r="BR297" s="169"/>
      <c r="BS297" s="169"/>
      <c r="BT297" s="169"/>
      <c r="BU297" s="169"/>
      <c r="BV297" s="169"/>
      <c r="BW297" s="169"/>
      <c r="BX297" s="169"/>
      <c r="BY297" s="169"/>
      <c r="BZ297" s="169"/>
      <c r="CA297" s="169"/>
      <c r="CB297" s="169"/>
      <c r="CO297" s="63">
        <v>8</v>
      </c>
      <c r="CP297" s="63" t="s">
        <v>133</v>
      </c>
      <c r="CQ297" s="63" t="s">
        <v>1012</v>
      </c>
      <c r="CR297" s="63" t="s">
        <v>679</v>
      </c>
      <c r="CS297" s="63">
        <v>389</v>
      </c>
    </row>
    <row r="298" spans="1:97" s="17" customFormat="1" ht="13.5">
      <c r="A298" s="167"/>
      <c r="B298" s="19"/>
      <c r="AD298" s="167"/>
      <c r="AE298" s="167"/>
      <c r="AF298" s="167"/>
      <c r="AG298" s="169"/>
      <c r="AH298" s="169"/>
      <c r="AI298" s="169"/>
      <c r="AJ298" s="169"/>
      <c r="AK298" s="169"/>
      <c r="AL298" s="169"/>
      <c r="AM298" s="169"/>
      <c r="AN298" s="169"/>
      <c r="AO298" s="169"/>
      <c r="AP298" s="169"/>
      <c r="AQ298" s="169"/>
      <c r="AR298" s="169"/>
      <c r="AS298" s="169"/>
      <c r="AT298" s="169"/>
      <c r="AU298" s="169"/>
      <c r="AV298" s="169"/>
      <c r="AW298" s="169"/>
      <c r="AX298" s="169"/>
      <c r="AY298" s="169"/>
      <c r="AZ298" s="169"/>
      <c r="BA298" s="169"/>
      <c r="BB298" s="169"/>
      <c r="BC298" s="169"/>
      <c r="BD298" s="169"/>
      <c r="BE298" s="169"/>
      <c r="BF298" s="169"/>
      <c r="BG298" s="169"/>
      <c r="BH298" s="169"/>
      <c r="BI298" s="169"/>
      <c r="BJ298" s="169"/>
      <c r="BK298" s="169"/>
      <c r="BL298" s="169"/>
      <c r="BM298" s="169"/>
      <c r="BN298" s="169"/>
      <c r="BO298" s="169"/>
      <c r="BP298" s="169"/>
      <c r="BQ298" s="169"/>
      <c r="BR298" s="169"/>
      <c r="BS298" s="169"/>
      <c r="BT298" s="169"/>
      <c r="BU298" s="169"/>
      <c r="BV298" s="169"/>
      <c r="BW298" s="169"/>
      <c r="BX298" s="169"/>
      <c r="BY298" s="169"/>
      <c r="BZ298" s="169"/>
      <c r="CA298" s="169"/>
      <c r="CB298" s="169"/>
      <c r="CO298" s="63">
        <v>8</v>
      </c>
      <c r="CP298" s="63" t="s">
        <v>133</v>
      </c>
      <c r="CQ298" s="63" t="s">
        <v>1012</v>
      </c>
      <c r="CR298" s="63" t="s">
        <v>680</v>
      </c>
      <c r="CS298" s="63">
        <v>390</v>
      </c>
    </row>
    <row r="299" spans="1:97" s="17" customFormat="1" ht="13.5">
      <c r="A299" s="167"/>
      <c r="B299" s="19"/>
      <c r="AD299" s="167"/>
      <c r="AE299" s="167"/>
      <c r="AF299" s="167"/>
      <c r="AG299" s="169"/>
      <c r="AH299" s="169"/>
      <c r="AI299" s="169"/>
      <c r="AJ299" s="169"/>
      <c r="AK299" s="169"/>
      <c r="AL299" s="169"/>
      <c r="AM299" s="169"/>
      <c r="AN299" s="169"/>
      <c r="AO299" s="169"/>
      <c r="AP299" s="169"/>
      <c r="AQ299" s="169"/>
      <c r="AR299" s="169"/>
      <c r="AS299" s="169"/>
      <c r="AT299" s="169"/>
      <c r="AU299" s="169"/>
      <c r="AV299" s="169"/>
      <c r="AW299" s="169"/>
      <c r="AX299" s="169"/>
      <c r="AY299" s="169"/>
      <c r="AZ299" s="169"/>
      <c r="BA299" s="169"/>
      <c r="BB299" s="169"/>
      <c r="BC299" s="169"/>
      <c r="BD299" s="169"/>
      <c r="BE299" s="169"/>
      <c r="BF299" s="169"/>
      <c r="BG299" s="169"/>
      <c r="BH299" s="169"/>
      <c r="BI299" s="169"/>
      <c r="BJ299" s="169"/>
      <c r="BK299" s="169"/>
      <c r="BL299" s="169"/>
      <c r="BM299" s="169"/>
      <c r="BN299" s="169"/>
      <c r="BO299" s="169"/>
      <c r="BP299" s="169"/>
      <c r="BQ299" s="169"/>
      <c r="BR299" s="169"/>
      <c r="BS299" s="169"/>
      <c r="BT299" s="169"/>
      <c r="BU299" s="169"/>
      <c r="BV299" s="169"/>
      <c r="BW299" s="169"/>
      <c r="BX299" s="169"/>
      <c r="BY299" s="169"/>
      <c r="BZ299" s="169"/>
      <c r="CA299" s="169"/>
      <c r="CB299" s="169"/>
      <c r="CO299" s="63">
        <v>8</v>
      </c>
      <c r="CP299" s="63" t="s">
        <v>133</v>
      </c>
      <c r="CQ299" s="63" t="s">
        <v>1012</v>
      </c>
      <c r="CR299" s="63" t="s">
        <v>681</v>
      </c>
      <c r="CS299" s="63">
        <v>391</v>
      </c>
    </row>
    <row r="300" spans="1:97" s="17" customFormat="1" ht="13.5">
      <c r="A300" s="167"/>
      <c r="B300" s="19"/>
      <c r="AD300" s="167"/>
      <c r="AE300" s="167"/>
      <c r="AF300" s="167"/>
      <c r="AG300" s="169"/>
      <c r="AH300" s="169"/>
      <c r="AI300" s="169"/>
      <c r="AJ300" s="169"/>
      <c r="AK300" s="169"/>
      <c r="AL300" s="169"/>
      <c r="AM300" s="169"/>
      <c r="AN300" s="169"/>
      <c r="AO300" s="169"/>
      <c r="AP300" s="169"/>
      <c r="AQ300" s="169"/>
      <c r="AR300" s="169"/>
      <c r="AS300" s="169"/>
      <c r="AT300" s="169"/>
      <c r="AU300" s="169"/>
      <c r="AV300" s="169"/>
      <c r="AW300" s="169"/>
      <c r="AX300" s="169"/>
      <c r="AY300" s="169"/>
      <c r="AZ300" s="169"/>
      <c r="BA300" s="169"/>
      <c r="BB300" s="169"/>
      <c r="BC300" s="169"/>
      <c r="BD300" s="169"/>
      <c r="BE300" s="169"/>
      <c r="BF300" s="169"/>
      <c r="BG300" s="169"/>
      <c r="BH300" s="169"/>
      <c r="BI300" s="169"/>
      <c r="BJ300" s="169"/>
      <c r="BK300" s="169"/>
      <c r="BL300" s="169"/>
      <c r="BM300" s="169"/>
      <c r="BN300" s="169"/>
      <c r="BO300" s="169"/>
      <c r="BP300" s="169"/>
      <c r="BQ300" s="169"/>
      <c r="BR300" s="169"/>
      <c r="BS300" s="169"/>
      <c r="BT300" s="169"/>
      <c r="BU300" s="169"/>
      <c r="BV300" s="169"/>
      <c r="BW300" s="169"/>
      <c r="BX300" s="169"/>
      <c r="BY300" s="169"/>
      <c r="BZ300" s="169"/>
      <c r="CA300" s="169"/>
      <c r="CB300" s="169"/>
      <c r="CO300" s="63">
        <v>8</v>
      </c>
      <c r="CP300" s="63" t="s">
        <v>133</v>
      </c>
      <c r="CQ300" s="63" t="s">
        <v>1012</v>
      </c>
      <c r="CR300" s="63" t="s">
        <v>682</v>
      </c>
      <c r="CS300" s="63">
        <v>392</v>
      </c>
    </row>
    <row r="301" spans="1:97" s="17" customFormat="1" ht="13.5">
      <c r="A301" s="167"/>
      <c r="B301" s="19"/>
      <c r="AD301" s="167"/>
      <c r="AE301" s="167"/>
      <c r="AF301" s="167"/>
      <c r="AG301" s="169"/>
      <c r="AH301" s="169"/>
      <c r="AI301" s="169"/>
      <c r="AJ301" s="169"/>
      <c r="AK301" s="169"/>
      <c r="AL301" s="169"/>
      <c r="AM301" s="169"/>
      <c r="AN301" s="169"/>
      <c r="AO301" s="169"/>
      <c r="AP301" s="169"/>
      <c r="AQ301" s="169"/>
      <c r="AR301" s="169"/>
      <c r="AS301" s="169"/>
      <c r="AT301" s="169"/>
      <c r="AU301" s="169"/>
      <c r="AV301" s="169"/>
      <c r="AW301" s="169"/>
      <c r="AX301" s="169"/>
      <c r="AY301" s="169"/>
      <c r="AZ301" s="169"/>
      <c r="BA301" s="169"/>
      <c r="BB301" s="169"/>
      <c r="BC301" s="169"/>
      <c r="BD301" s="169"/>
      <c r="BE301" s="169"/>
      <c r="BF301" s="169"/>
      <c r="BG301" s="169"/>
      <c r="BH301" s="169"/>
      <c r="BI301" s="169"/>
      <c r="BJ301" s="169"/>
      <c r="BK301" s="169"/>
      <c r="BL301" s="169"/>
      <c r="BM301" s="169"/>
      <c r="BN301" s="169"/>
      <c r="BO301" s="169"/>
      <c r="BP301" s="169"/>
      <c r="BQ301" s="169"/>
      <c r="BR301" s="169"/>
      <c r="BS301" s="169"/>
      <c r="BT301" s="169"/>
      <c r="BU301" s="169"/>
      <c r="BV301" s="169"/>
      <c r="BW301" s="169"/>
      <c r="BX301" s="169"/>
      <c r="BY301" s="169"/>
      <c r="BZ301" s="169"/>
      <c r="CA301" s="169"/>
      <c r="CB301" s="169"/>
      <c r="CO301" s="63">
        <v>8</v>
      </c>
      <c r="CP301" s="63" t="s">
        <v>133</v>
      </c>
      <c r="CQ301" s="63" t="s">
        <v>1012</v>
      </c>
      <c r="CR301" s="63" t="s">
        <v>683</v>
      </c>
      <c r="CS301" s="63">
        <v>393</v>
      </c>
    </row>
    <row r="302" spans="1:97" s="17" customFormat="1" ht="13.5">
      <c r="A302" s="167"/>
      <c r="B302" s="19"/>
      <c r="AD302" s="167"/>
      <c r="AE302" s="167"/>
      <c r="AF302" s="167"/>
      <c r="AG302" s="169"/>
      <c r="AH302" s="169"/>
      <c r="AI302" s="169"/>
      <c r="AJ302" s="169"/>
      <c r="AK302" s="169"/>
      <c r="AL302" s="169"/>
      <c r="AM302" s="169"/>
      <c r="AN302" s="169"/>
      <c r="AO302" s="169"/>
      <c r="AP302" s="169"/>
      <c r="AQ302" s="169"/>
      <c r="AR302" s="169"/>
      <c r="AS302" s="169"/>
      <c r="AT302" s="169"/>
      <c r="AU302" s="169"/>
      <c r="AV302" s="169"/>
      <c r="AW302" s="169"/>
      <c r="AX302" s="169"/>
      <c r="AY302" s="169"/>
      <c r="AZ302" s="169"/>
      <c r="BA302" s="169"/>
      <c r="BB302" s="169"/>
      <c r="BC302" s="169"/>
      <c r="BD302" s="169"/>
      <c r="BE302" s="169"/>
      <c r="BF302" s="169"/>
      <c r="BG302" s="169"/>
      <c r="BH302" s="169"/>
      <c r="BI302" s="169"/>
      <c r="BJ302" s="169"/>
      <c r="BK302" s="169"/>
      <c r="BL302" s="169"/>
      <c r="BM302" s="169"/>
      <c r="BN302" s="169"/>
      <c r="BO302" s="169"/>
      <c r="BP302" s="169"/>
      <c r="BQ302" s="169"/>
      <c r="BR302" s="169"/>
      <c r="BS302" s="169"/>
      <c r="BT302" s="169"/>
      <c r="BU302" s="169"/>
      <c r="BV302" s="169"/>
      <c r="BW302" s="169"/>
      <c r="BX302" s="169"/>
      <c r="BY302" s="169"/>
      <c r="BZ302" s="169"/>
      <c r="CA302" s="169"/>
      <c r="CB302" s="169"/>
      <c r="CO302" s="63">
        <v>8</v>
      </c>
      <c r="CP302" s="63" t="s">
        <v>133</v>
      </c>
      <c r="CQ302" s="63" t="s">
        <v>1012</v>
      </c>
      <c r="CR302" s="63" t="s">
        <v>684</v>
      </c>
      <c r="CS302" s="63">
        <v>394</v>
      </c>
    </row>
    <row r="303" spans="1:97" s="17" customFormat="1" ht="13.5">
      <c r="A303" s="167"/>
      <c r="B303" s="19"/>
      <c r="AD303" s="167"/>
      <c r="AE303" s="167"/>
      <c r="AF303" s="167"/>
      <c r="AG303" s="169"/>
      <c r="AH303" s="169"/>
      <c r="AI303" s="169"/>
      <c r="AJ303" s="169"/>
      <c r="AK303" s="169"/>
      <c r="AL303" s="169"/>
      <c r="AM303" s="169"/>
      <c r="AN303" s="169"/>
      <c r="AO303" s="169"/>
      <c r="AP303" s="169"/>
      <c r="AQ303" s="169"/>
      <c r="AR303" s="169"/>
      <c r="AS303" s="169"/>
      <c r="AT303" s="169"/>
      <c r="AU303" s="169"/>
      <c r="AV303" s="169"/>
      <c r="AW303" s="169"/>
      <c r="AX303" s="169"/>
      <c r="AY303" s="169"/>
      <c r="AZ303" s="169"/>
      <c r="BA303" s="169"/>
      <c r="BB303" s="169"/>
      <c r="BC303" s="169"/>
      <c r="BD303" s="169"/>
      <c r="BE303" s="169"/>
      <c r="BF303" s="169"/>
      <c r="BG303" s="169"/>
      <c r="BH303" s="169"/>
      <c r="BI303" s="169"/>
      <c r="BJ303" s="169"/>
      <c r="BK303" s="169"/>
      <c r="BL303" s="169"/>
      <c r="BM303" s="169"/>
      <c r="BN303" s="169"/>
      <c r="BO303" s="169"/>
      <c r="BP303" s="169"/>
      <c r="BQ303" s="169"/>
      <c r="BR303" s="169"/>
      <c r="BS303" s="169"/>
      <c r="BT303" s="169"/>
      <c r="BU303" s="169"/>
      <c r="BV303" s="169"/>
      <c r="BW303" s="169"/>
      <c r="BX303" s="169"/>
      <c r="BY303" s="169"/>
      <c r="BZ303" s="169"/>
      <c r="CA303" s="169"/>
      <c r="CB303" s="169"/>
      <c r="CO303" s="63">
        <v>8</v>
      </c>
      <c r="CP303" s="63" t="s">
        <v>133</v>
      </c>
      <c r="CQ303" s="63" t="s">
        <v>1012</v>
      </c>
      <c r="CR303" s="63" t="s">
        <v>685</v>
      </c>
      <c r="CS303" s="63">
        <v>395</v>
      </c>
    </row>
    <row r="304" spans="1:97" s="17" customFormat="1" ht="13.5">
      <c r="A304" s="167"/>
      <c r="B304" s="19"/>
      <c r="AD304" s="167"/>
      <c r="AE304" s="167"/>
      <c r="AF304" s="167"/>
      <c r="AG304" s="169"/>
      <c r="AH304" s="169"/>
      <c r="AI304" s="169"/>
      <c r="AJ304" s="169"/>
      <c r="AK304" s="169"/>
      <c r="AL304" s="169"/>
      <c r="AM304" s="169"/>
      <c r="AN304" s="169"/>
      <c r="AO304" s="169"/>
      <c r="AP304" s="169"/>
      <c r="AQ304" s="169"/>
      <c r="AR304" s="169"/>
      <c r="AS304" s="169"/>
      <c r="AT304" s="169"/>
      <c r="AU304" s="169"/>
      <c r="AV304" s="169"/>
      <c r="AW304" s="169"/>
      <c r="AX304" s="169"/>
      <c r="AY304" s="169"/>
      <c r="AZ304" s="169"/>
      <c r="BA304" s="169"/>
      <c r="BB304" s="169"/>
      <c r="BC304" s="169"/>
      <c r="BD304" s="169"/>
      <c r="BE304" s="169"/>
      <c r="BF304" s="169"/>
      <c r="BG304" s="169"/>
      <c r="BH304" s="169"/>
      <c r="BI304" s="169"/>
      <c r="BJ304" s="169"/>
      <c r="BK304" s="169"/>
      <c r="BL304" s="169"/>
      <c r="BM304" s="169"/>
      <c r="BN304" s="169"/>
      <c r="BO304" s="169"/>
      <c r="BP304" s="169"/>
      <c r="BQ304" s="169"/>
      <c r="BR304" s="169"/>
      <c r="BS304" s="169"/>
      <c r="BT304" s="169"/>
      <c r="BU304" s="169"/>
      <c r="BV304" s="169"/>
      <c r="BW304" s="169"/>
      <c r="BX304" s="169"/>
      <c r="BY304" s="169"/>
      <c r="BZ304" s="169"/>
      <c r="CA304" s="169"/>
      <c r="CB304" s="169"/>
      <c r="CO304" s="63">
        <v>8</v>
      </c>
      <c r="CP304" s="63" t="s">
        <v>133</v>
      </c>
      <c r="CQ304" s="63" t="s">
        <v>1012</v>
      </c>
      <c r="CR304" s="63" t="s">
        <v>686</v>
      </c>
      <c r="CS304" s="63">
        <v>396</v>
      </c>
    </row>
    <row r="305" spans="1:97" s="17" customFormat="1" ht="13.5">
      <c r="A305" s="167"/>
      <c r="B305" s="19"/>
      <c r="AD305" s="167"/>
      <c r="AE305" s="167"/>
      <c r="AF305" s="167"/>
      <c r="AG305" s="169"/>
      <c r="AH305" s="169"/>
      <c r="AI305" s="169"/>
      <c r="AJ305" s="169"/>
      <c r="AK305" s="169"/>
      <c r="AL305" s="169"/>
      <c r="AM305" s="169"/>
      <c r="AN305" s="169"/>
      <c r="AO305" s="169"/>
      <c r="AP305" s="169"/>
      <c r="AQ305" s="169"/>
      <c r="AR305" s="169"/>
      <c r="AS305" s="169"/>
      <c r="AT305" s="169"/>
      <c r="AU305" s="169"/>
      <c r="AV305" s="169"/>
      <c r="AW305" s="169"/>
      <c r="AX305" s="169"/>
      <c r="AY305" s="169"/>
      <c r="AZ305" s="169"/>
      <c r="BA305" s="169"/>
      <c r="BB305" s="169"/>
      <c r="BC305" s="169"/>
      <c r="BD305" s="169"/>
      <c r="BE305" s="169"/>
      <c r="BF305" s="169"/>
      <c r="BG305" s="169"/>
      <c r="BH305" s="169"/>
      <c r="BI305" s="169"/>
      <c r="BJ305" s="169"/>
      <c r="BK305" s="169"/>
      <c r="BL305" s="169"/>
      <c r="BM305" s="169"/>
      <c r="BN305" s="169"/>
      <c r="BO305" s="169"/>
      <c r="BP305" s="169"/>
      <c r="BQ305" s="169"/>
      <c r="BR305" s="169"/>
      <c r="BS305" s="169"/>
      <c r="BT305" s="169"/>
      <c r="BU305" s="169"/>
      <c r="BV305" s="169"/>
      <c r="BW305" s="169"/>
      <c r="BX305" s="169"/>
      <c r="BY305" s="169"/>
      <c r="BZ305" s="169"/>
      <c r="CA305" s="169"/>
      <c r="CB305" s="169"/>
      <c r="CO305" s="63">
        <v>8</v>
      </c>
      <c r="CP305" s="63" t="s">
        <v>133</v>
      </c>
      <c r="CQ305" s="63" t="s">
        <v>1012</v>
      </c>
      <c r="CR305" s="63" t="s">
        <v>687</v>
      </c>
      <c r="CS305" s="63">
        <v>397</v>
      </c>
    </row>
    <row r="306" spans="1:97" s="17" customFormat="1" ht="13.5">
      <c r="A306" s="167"/>
      <c r="B306" s="19"/>
      <c r="AD306" s="167"/>
      <c r="AE306" s="167"/>
      <c r="AF306" s="167"/>
      <c r="AG306" s="169"/>
      <c r="AH306" s="169"/>
      <c r="AI306" s="169"/>
      <c r="AJ306" s="169"/>
      <c r="AK306" s="169"/>
      <c r="AL306" s="169"/>
      <c r="AM306" s="169"/>
      <c r="AN306" s="169"/>
      <c r="AO306" s="169"/>
      <c r="AP306" s="169"/>
      <c r="AQ306" s="169"/>
      <c r="AR306" s="169"/>
      <c r="AS306" s="169"/>
      <c r="AT306" s="169"/>
      <c r="AU306" s="169"/>
      <c r="AV306" s="169"/>
      <c r="AW306" s="169"/>
      <c r="AX306" s="169"/>
      <c r="AY306" s="169"/>
      <c r="AZ306" s="169"/>
      <c r="BA306" s="169"/>
      <c r="BB306" s="169"/>
      <c r="BC306" s="169"/>
      <c r="BD306" s="169"/>
      <c r="BE306" s="169"/>
      <c r="BF306" s="169"/>
      <c r="BG306" s="169"/>
      <c r="BH306" s="169"/>
      <c r="BI306" s="169"/>
      <c r="BJ306" s="169"/>
      <c r="BK306" s="169"/>
      <c r="BL306" s="169"/>
      <c r="BM306" s="169"/>
      <c r="BN306" s="169"/>
      <c r="BO306" s="169"/>
      <c r="BP306" s="169"/>
      <c r="BQ306" s="169"/>
      <c r="BR306" s="169"/>
      <c r="BS306" s="169"/>
      <c r="BT306" s="169"/>
      <c r="BU306" s="169"/>
      <c r="BV306" s="169"/>
      <c r="BW306" s="169"/>
      <c r="BX306" s="169"/>
      <c r="BY306" s="169"/>
      <c r="BZ306" s="169"/>
      <c r="CA306" s="169"/>
      <c r="CB306" s="169"/>
      <c r="CO306" s="63">
        <v>8</v>
      </c>
      <c r="CP306" s="63" t="s">
        <v>133</v>
      </c>
      <c r="CQ306" s="63" t="s">
        <v>1012</v>
      </c>
      <c r="CR306" s="63" t="s">
        <v>707</v>
      </c>
      <c r="CS306" s="63">
        <v>398</v>
      </c>
    </row>
    <row r="307" spans="1:97" s="17" customFormat="1" ht="13.5">
      <c r="A307" s="167"/>
      <c r="B307" s="19"/>
      <c r="AD307" s="167"/>
      <c r="AE307" s="167"/>
      <c r="AF307" s="167"/>
      <c r="AG307" s="169"/>
      <c r="AH307" s="169"/>
      <c r="AI307" s="169"/>
      <c r="AJ307" s="169"/>
      <c r="AK307" s="169"/>
      <c r="AL307" s="169"/>
      <c r="AM307" s="169"/>
      <c r="AN307" s="169"/>
      <c r="AO307" s="169"/>
      <c r="AP307" s="169"/>
      <c r="AQ307" s="169"/>
      <c r="AR307" s="169"/>
      <c r="AS307" s="169"/>
      <c r="AT307" s="169"/>
      <c r="AU307" s="169"/>
      <c r="AV307" s="169"/>
      <c r="AW307" s="169"/>
      <c r="AX307" s="169"/>
      <c r="AY307" s="169"/>
      <c r="AZ307" s="169"/>
      <c r="BA307" s="169"/>
      <c r="BB307" s="169"/>
      <c r="BC307" s="169"/>
      <c r="BD307" s="169"/>
      <c r="BE307" s="169"/>
      <c r="BF307" s="169"/>
      <c r="BG307" s="169"/>
      <c r="BH307" s="169"/>
      <c r="BI307" s="169"/>
      <c r="BJ307" s="169"/>
      <c r="BK307" s="169"/>
      <c r="BL307" s="169"/>
      <c r="BM307" s="169"/>
      <c r="BN307" s="169"/>
      <c r="BO307" s="169"/>
      <c r="BP307" s="169"/>
      <c r="BQ307" s="169"/>
      <c r="BR307" s="169"/>
      <c r="BS307" s="169"/>
      <c r="BT307" s="169"/>
      <c r="BU307" s="169"/>
      <c r="BV307" s="169"/>
      <c r="BW307" s="169"/>
      <c r="BX307" s="169"/>
      <c r="BY307" s="169"/>
      <c r="BZ307" s="169"/>
      <c r="CA307" s="169"/>
      <c r="CB307" s="169"/>
      <c r="CO307" s="63">
        <v>8</v>
      </c>
      <c r="CP307" s="63" t="s">
        <v>133</v>
      </c>
      <c r="CQ307" s="63" t="s">
        <v>1012</v>
      </c>
      <c r="CR307" s="63" t="s">
        <v>708</v>
      </c>
      <c r="CS307" s="63">
        <v>399</v>
      </c>
    </row>
    <row r="308" spans="1:97" s="17" customFormat="1" ht="13.5">
      <c r="A308" s="167"/>
      <c r="B308" s="19"/>
      <c r="AD308" s="167"/>
      <c r="AE308" s="167"/>
      <c r="AF308" s="167"/>
      <c r="AG308" s="169"/>
      <c r="AH308" s="169"/>
      <c r="AI308" s="169"/>
      <c r="AJ308" s="169"/>
      <c r="AK308" s="169"/>
      <c r="AL308" s="169"/>
      <c r="AM308" s="169"/>
      <c r="AN308" s="169"/>
      <c r="AO308" s="169"/>
      <c r="AP308" s="169"/>
      <c r="AQ308" s="169"/>
      <c r="AR308" s="169"/>
      <c r="AS308" s="169"/>
      <c r="AT308" s="169"/>
      <c r="AU308" s="169"/>
      <c r="AV308" s="169"/>
      <c r="AW308" s="169"/>
      <c r="AX308" s="169"/>
      <c r="AY308" s="169"/>
      <c r="AZ308" s="169"/>
      <c r="BA308" s="169"/>
      <c r="BB308" s="169"/>
      <c r="BC308" s="169"/>
      <c r="BD308" s="169"/>
      <c r="BE308" s="169"/>
      <c r="BF308" s="169"/>
      <c r="BG308" s="169"/>
      <c r="BH308" s="169"/>
      <c r="BI308" s="169"/>
      <c r="BJ308" s="169"/>
      <c r="BK308" s="169"/>
      <c r="BL308" s="169"/>
      <c r="BM308" s="169"/>
      <c r="BN308" s="169"/>
      <c r="BO308" s="169"/>
      <c r="BP308" s="169"/>
      <c r="BQ308" s="169"/>
      <c r="BR308" s="169"/>
      <c r="BS308" s="169"/>
      <c r="BT308" s="169"/>
      <c r="BU308" s="169"/>
      <c r="BV308" s="169"/>
      <c r="BW308" s="169"/>
      <c r="BX308" s="169"/>
      <c r="BY308" s="169"/>
      <c r="BZ308" s="169"/>
      <c r="CA308" s="169"/>
      <c r="CB308" s="169"/>
      <c r="CO308" s="63">
        <v>8</v>
      </c>
      <c r="CP308" s="63" t="s">
        <v>133</v>
      </c>
      <c r="CQ308" s="63" t="s">
        <v>1012</v>
      </c>
      <c r="CR308" s="63" t="s">
        <v>709</v>
      </c>
      <c r="CS308" s="63">
        <v>400</v>
      </c>
    </row>
    <row r="309" spans="1:97" s="17" customFormat="1" ht="13.5">
      <c r="A309" s="167"/>
      <c r="B309" s="19"/>
      <c r="AD309" s="167"/>
      <c r="AE309" s="167"/>
      <c r="AF309" s="167"/>
      <c r="AG309" s="169"/>
      <c r="AH309" s="169"/>
      <c r="AI309" s="169"/>
      <c r="AJ309" s="169"/>
      <c r="AK309" s="169"/>
      <c r="AL309" s="169"/>
      <c r="AM309" s="169"/>
      <c r="AN309" s="169"/>
      <c r="AO309" s="169"/>
      <c r="AP309" s="169"/>
      <c r="AQ309" s="169"/>
      <c r="AR309" s="169"/>
      <c r="AS309" s="169"/>
      <c r="AT309" s="169"/>
      <c r="AU309" s="169"/>
      <c r="AV309" s="169"/>
      <c r="AW309" s="169"/>
      <c r="AX309" s="169"/>
      <c r="AY309" s="169"/>
      <c r="AZ309" s="169"/>
      <c r="BA309" s="169"/>
      <c r="BB309" s="169"/>
      <c r="BC309" s="169"/>
      <c r="BD309" s="169"/>
      <c r="BE309" s="169"/>
      <c r="BF309" s="169"/>
      <c r="BG309" s="169"/>
      <c r="BH309" s="169"/>
      <c r="BI309" s="169"/>
      <c r="BJ309" s="169"/>
      <c r="BK309" s="169"/>
      <c r="BL309" s="169"/>
      <c r="BM309" s="169"/>
      <c r="BN309" s="169"/>
      <c r="BO309" s="169"/>
      <c r="BP309" s="169"/>
      <c r="BQ309" s="169"/>
      <c r="BR309" s="169"/>
      <c r="BS309" s="169"/>
      <c r="BT309" s="169"/>
      <c r="BU309" s="169"/>
      <c r="BV309" s="169"/>
      <c r="BW309" s="169"/>
      <c r="BX309" s="169"/>
      <c r="BY309" s="169"/>
      <c r="BZ309" s="169"/>
      <c r="CA309" s="169"/>
      <c r="CB309" s="169"/>
      <c r="CO309" s="63">
        <v>8</v>
      </c>
      <c r="CP309" s="63" t="s">
        <v>133</v>
      </c>
      <c r="CQ309" s="63" t="s">
        <v>1012</v>
      </c>
      <c r="CR309" s="63" t="s">
        <v>710</v>
      </c>
      <c r="CS309" s="63">
        <v>401</v>
      </c>
    </row>
    <row r="310" spans="1:97" s="17" customFormat="1" ht="13.5">
      <c r="A310" s="167"/>
      <c r="B310" s="19"/>
      <c r="AD310" s="167"/>
      <c r="AE310" s="167"/>
      <c r="AF310" s="167"/>
      <c r="AG310" s="169"/>
      <c r="AH310" s="169"/>
      <c r="AI310" s="169"/>
      <c r="AJ310" s="169"/>
      <c r="AK310" s="169"/>
      <c r="AL310" s="169"/>
      <c r="AM310" s="169"/>
      <c r="AN310" s="169"/>
      <c r="AO310" s="169"/>
      <c r="AP310" s="169"/>
      <c r="AQ310" s="169"/>
      <c r="AR310" s="169"/>
      <c r="AS310" s="169"/>
      <c r="AT310" s="169"/>
      <c r="AU310" s="169"/>
      <c r="AV310" s="169"/>
      <c r="AW310" s="169"/>
      <c r="AX310" s="169"/>
      <c r="AY310" s="169"/>
      <c r="AZ310" s="169"/>
      <c r="BA310" s="169"/>
      <c r="BB310" s="169"/>
      <c r="BC310" s="169"/>
      <c r="BD310" s="169"/>
      <c r="BE310" s="169"/>
      <c r="BF310" s="169"/>
      <c r="BG310" s="169"/>
      <c r="BH310" s="169"/>
      <c r="BI310" s="169"/>
      <c r="BJ310" s="169"/>
      <c r="BK310" s="169"/>
      <c r="BL310" s="169"/>
      <c r="BM310" s="169"/>
      <c r="BN310" s="169"/>
      <c r="BO310" s="169"/>
      <c r="BP310" s="169"/>
      <c r="BQ310" s="169"/>
      <c r="BR310" s="169"/>
      <c r="BS310" s="169"/>
      <c r="BT310" s="169"/>
      <c r="BU310" s="169"/>
      <c r="BV310" s="169"/>
      <c r="BW310" s="169"/>
      <c r="BX310" s="169"/>
      <c r="BY310" s="169"/>
      <c r="BZ310" s="169"/>
      <c r="CA310" s="169"/>
      <c r="CB310" s="169"/>
      <c r="CO310" s="63">
        <v>8</v>
      </c>
      <c r="CP310" s="63" t="s">
        <v>133</v>
      </c>
      <c r="CQ310" s="63" t="s">
        <v>1012</v>
      </c>
      <c r="CR310" s="63" t="s">
        <v>711</v>
      </c>
      <c r="CS310" s="63">
        <v>402</v>
      </c>
    </row>
    <row r="311" spans="1:97" s="17" customFormat="1" ht="13.5">
      <c r="A311" s="167"/>
      <c r="B311" s="19"/>
      <c r="AD311" s="167"/>
      <c r="AE311" s="167"/>
      <c r="AF311" s="167"/>
      <c r="AG311" s="169"/>
      <c r="AH311" s="169"/>
      <c r="AI311" s="169"/>
      <c r="AJ311" s="169"/>
      <c r="AK311" s="169"/>
      <c r="AL311" s="169"/>
      <c r="AM311" s="169"/>
      <c r="AN311" s="169"/>
      <c r="AO311" s="169"/>
      <c r="AP311" s="169"/>
      <c r="AQ311" s="169"/>
      <c r="AR311" s="169"/>
      <c r="AS311" s="169"/>
      <c r="AT311" s="169"/>
      <c r="AU311" s="169"/>
      <c r="AV311" s="169"/>
      <c r="AW311" s="169"/>
      <c r="AX311" s="169"/>
      <c r="AY311" s="169"/>
      <c r="AZ311" s="169"/>
      <c r="BA311" s="169"/>
      <c r="BB311" s="169"/>
      <c r="BC311" s="169"/>
      <c r="BD311" s="169"/>
      <c r="BE311" s="169"/>
      <c r="BF311" s="169"/>
      <c r="BG311" s="169"/>
      <c r="BH311" s="169"/>
      <c r="BI311" s="169"/>
      <c r="BJ311" s="169"/>
      <c r="BK311" s="169"/>
      <c r="BL311" s="169"/>
      <c r="BM311" s="169"/>
      <c r="BN311" s="169"/>
      <c r="BO311" s="169"/>
      <c r="BP311" s="169"/>
      <c r="BQ311" s="169"/>
      <c r="BR311" s="169"/>
      <c r="BS311" s="169"/>
      <c r="BT311" s="169"/>
      <c r="BU311" s="169"/>
      <c r="BV311" s="169"/>
      <c r="BW311" s="169"/>
      <c r="BX311" s="169"/>
      <c r="BY311" s="169"/>
      <c r="BZ311" s="169"/>
      <c r="CA311" s="169"/>
      <c r="CB311" s="169"/>
      <c r="CO311" s="63">
        <v>8</v>
      </c>
      <c r="CP311" s="63" t="s">
        <v>133</v>
      </c>
      <c r="CQ311" s="63" t="s">
        <v>1012</v>
      </c>
      <c r="CR311" s="63" t="s">
        <v>712</v>
      </c>
      <c r="CS311" s="63">
        <v>403</v>
      </c>
    </row>
    <row r="312" spans="1:97" s="17" customFormat="1" ht="13.5">
      <c r="A312" s="167"/>
      <c r="B312" s="19"/>
      <c r="AD312" s="167"/>
      <c r="AE312" s="167"/>
      <c r="AF312" s="167"/>
      <c r="AG312" s="169"/>
      <c r="AH312" s="169"/>
      <c r="AI312" s="169"/>
      <c r="AJ312" s="169"/>
      <c r="AK312" s="169"/>
      <c r="AL312" s="169"/>
      <c r="AM312" s="169"/>
      <c r="AN312" s="169"/>
      <c r="AO312" s="169"/>
      <c r="AP312" s="169"/>
      <c r="AQ312" s="169"/>
      <c r="AR312" s="169"/>
      <c r="AS312" s="169"/>
      <c r="AT312" s="169"/>
      <c r="AU312" s="169"/>
      <c r="AV312" s="169"/>
      <c r="AW312" s="169"/>
      <c r="AX312" s="169"/>
      <c r="AY312" s="169"/>
      <c r="AZ312" s="169"/>
      <c r="BA312" s="169"/>
      <c r="BB312" s="169"/>
      <c r="BC312" s="169"/>
      <c r="BD312" s="169"/>
      <c r="BE312" s="169"/>
      <c r="BF312" s="169"/>
      <c r="BG312" s="169"/>
      <c r="BH312" s="169"/>
      <c r="BI312" s="169"/>
      <c r="BJ312" s="169"/>
      <c r="BK312" s="169"/>
      <c r="BL312" s="169"/>
      <c r="BM312" s="169"/>
      <c r="BN312" s="169"/>
      <c r="BO312" s="169"/>
      <c r="BP312" s="169"/>
      <c r="BQ312" s="169"/>
      <c r="BR312" s="169"/>
      <c r="BS312" s="169"/>
      <c r="BT312" s="169"/>
      <c r="BU312" s="169"/>
      <c r="BV312" s="169"/>
      <c r="BW312" s="169"/>
      <c r="BX312" s="169"/>
      <c r="BY312" s="169"/>
      <c r="BZ312" s="169"/>
      <c r="CA312" s="169"/>
      <c r="CB312" s="169"/>
      <c r="CO312" s="63">
        <v>8</v>
      </c>
      <c r="CP312" s="63" t="s">
        <v>133</v>
      </c>
      <c r="CQ312" s="63" t="s">
        <v>1012</v>
      </c>
      <c r="CR312" s="63" t="s">
        <v>713</v>
      </c>
      <c r="CS312" s="63">
        <v>404</v>
      </c>
    </row>
    <row r="313" spans="1:97" s="17" customFormat="1" ht="13.5">
      <c r="A313" s="167"/>
      <c r="B313" s="19"/>
      <c r="AD313" s="167"/>
      <c r="AE313" s="167"/>
      <c r="AF313" s="167"/>
      <c r="AG313" s="169"/>
      <c r="AH313" s="169"/>
      <c r="AI313" s="169"/>
      <c r="AJ313" s="169"/>
      <c r="AK313" s="169"/>
      <c r="AL313" s="169"/>
      <c r="AM313" s="169"/>
      <c r="AN313" s="169"/>
      <c r="AO313" s="169"/>
      <c r="AP313" s="169"/>
      <c r="AQ313" s="169"/>
      <c r="AR313" s="169"/>
      <c r="AS313" s="169"/>
      <c r="AT313" s="169"/>
      <c r="AU313" s="169"/>
      <c r="AV313" s="169"/>
      <c r="AW313" s="169"/>
      <c r="AX313" s="169"/>
      <c r="AY313" s="169"/>
      <c r="AZ313" s="169"/>
      <c r="BA313" s="169"/>
      <c r="BB313" s="169"/>
      <c r="BC313" s="169"/>
      <c r="BD313" s="169"/>
      <c r="BE313" s="169"/>
      <c r="BF313" s="169"/>
      <c r="BG313" s="169"/>
      <c r="BH313" s="169"/>
      <c r="BI313" s="169"/>
      <c r="BJ313" s="169"/>
      <c r="BK313" s="169"/>
      <c r="BL313" s="169"/>
      <c r="BM313" s="169"/>
      <c r="BN313" s="169"/>
      <c r="BO313" s="169"/>
      <c r="BP313" s="169"/>
      <c r="BQ313" s="169"/>
      <c r="BR313" s="169"/>
      <c r="BS313" s="169"/>
      <c r="BT313" s="169"/>
      <c r="BU313" s="169"/>
      <c r="BV313" s="169"/>
      <c r="BW313" s="169"/>
      <c r="BX313" s="169"/>
      <c r="BY313" s="169"/>
      <c r="BZ313" s="169"/>
      <c r="CA313" s="169"/>
      <c r="CB313" s="169"/>
      <c r="CO313" s="63">
        <v>8</v>
      </c>
      <c r="CP313" s="63" t="s">
        <v>133</v>
      </c>
      <c r="CQ313" s="63" t="s">
        <v>1012</v>
      </c>
      <c r="CR313" s="63" t="s">
        <v>714</v>
      </c>
      <c r="CS313" s="63">
        <v>405</v>
      </c>
    </row>
    <row r="314" spans="1:97" s="17" customFormat="1" ht="13.5">
      <c r="A314" s="167"/>
      <c r="B314" s="19"/>
      <c r="AD314" s="167"/>
      <c r="AE314" s="167"/>
      <c r="AF314" s="167"/>
      <c r="AG314" s="169"/>
      <c r="AH314" s="169"/>
      <c r="AI314" s="169"/>
      <c r="AJ314" s="169"/>
      <c r="AK314" s="169"/>
      <c r="AL314" s="169"/>
      <c r="AM314" s="169"/>
      <c r="AN314" s="169"/>
      <c r="AO314" s="169"/>
      <c r="AP314" s="169"/>
      <c r="AQ314" s="169"/>
      <c r="AR314" s="169"/>
      <c r="AS314" s="169"/>
      <c r="AT314" s="169"/>
      <c r="AU314" s="169"/>
      <c r="AV314" s="169"/>
      <c r="AW314" s="169"/>
      <c r="AX314" s="169"/>
      <c r="AY314" s="169"/>
      <c r="AZ314" s="169"/>
      <c r="BA314" s="169"/>
      <c r="BB314" s="169"/>
      <c r="BC314" s="169"/>
      <c r="BD314" s="169"/>
      <c r="BE314" s="169"/>
      <c r="BF314" s="169"/>
      <c r="BG314" s="169"/>
      <c r="BH314" s="169"/>
      <c r="BI314" s="169"/>
      <c r="BJ314" s="169"/>
      <c r="BK314" s="169"/>
      <c r="BL314" s="169"/>
      <c r="BM314" s="169"/>
      <c r="BN314" s="169"/>
      <c r="BO314" s="169"/>
      <c r="BP314" s="169"/>
      <c r="BQ314" s="169"/>
      <c r="BR314" s="169"/>
      <c r="BS314" s="169"/>
      <c r="BT314" s="169"/>
      <c r="BU314" s="169"/>
      <c r="BV314" s="169"/>
      <c r="BW314" s="169"/>
      <c r="BX314" s="169"/>
      <c r="BY314" s="169"/>
      <c r="BZ314" s="169"/>
      <c r="CA314" s="169"/>
      <c r="CB314" s="169"/>
      <c r="CO314" s="63">
        <v>8</v>
      </c>
      <c r="CP314" s="63" t="s">
        <v>133</v>
      </c>
      <c r="CQ314" s="63" t="s">
        <v>1012</v>
      </c>
      <c r="CR314" s="63" t="s">
        <v>715</v>
      </c>
      <c r="CS314" s="63">
        <v>406</v>
      </c>
    </row>
    <row r="315" spans="1:97" s="17" customFormat="1" ht="13.5">
      <c r="A315" s="167"/>
      <c r="B315" s="19"/>
      <c r="AD315" s="167"/>
      <c r="AE315" s="167"/>
      <c r="AF315" s="167"/>
      <c r="AG315" s="169"/>
      <c r="AH315" s="169"/>
      <c r="AI315" s="169"/>
      <c r="AJ315" s="169"/>
      <c r="AK315" s="169"/>
      <c r="AL315" s="169"/>
      <c r="AM315" s="169"/>
      <c r="AN315" s="169"/>
      <c r="AO315" s="169"/>
      <c r="AP315" s="169"/>
      <c r="AQ315" s="169"/>
      <c r="AR315" s="169"/>
      <c r="AS315" s="169"/>
      <c r="AT315" s="169"/>
      <c r="AU315" s="169"/>
      <c r="AV315" s="169"/>
      <c r="AW315" s="169"/>
      <c r="AX315" s="169"/>
      <c r="AY315" s="169"/>
      <c r="AZ315" s="169"/>
      <c r="BA315" s="169"/>
      <c r="BB315" s="169"/>
      <c r="BC315" s="169"/>
      <c r="BD315" s="169"/>
      <c r="BE315" s="169"/>
      <c r="BF315" s="169"/>
      <c r="BG315" s="169"/>
      <c r="BH315" s="169"/>
      <c r="BI315" s="169"/>
      <c r="BJ315" s="169"/>
      <c r="BK315" s="169"/>
      <c r="BL315" s="169"/>
      <c r="BM315" s="169"/>
      <c r="BN315" s="169"/>
      <c r="BO315" s="169"/>
      <c r="BP315" s="169"/>
      <c r="BQ315" s="169"/>
      <c r="BR315" s="169"/>
      <c r="BS315" s="169"/>
      <c r="BT315" s="169"/>
      <c r="BU315" s="169"/>
      <c r="BV315" s="169"/>
      <c r="BW315" s="169"/>
      <c r="BX315" s="169"/>
      <c r="BY315" s="169"/>
      <c r="BZ315" s="169"/>
      <c r="CA315" s="169"/>
      <c r="CB315" s="169"/>
      <c r="CO315" s="63">
        <v>8</v>
      </c>
      <c r="CP315" s="63" t="s">
        <v>133</v>
      </c>
      <c r="CQ315" s="63" t="s">
        <v>1012</v>
      </c>
      <c r="CR315" s="63" t="s">
        <v>716</v>
      </c>
      <c r="CS315" s="63">
        <v>407</v>
      </c>
    </row>
    <row r="316" spans="1:97" s="17" customFormat="1" ht="13.5">
      <c r="A316" s="167"/>
      <c r="B316" s="19"/>
      <c r="AD316" s="167"/>
      <c r="AE316" s="167"/>
      <c r="AF316" s="167"/>
      <c r="AG316" s="169"/>
      <c r="AH316" s="169"/>
      <c r="AI316" s="169"/>
      <c r="AJ316" s="169"/>
      <c r="AK316" s="169"/>
      <c r="AL316" s="169"/>
      <c r="AM316" s="169"/>
      <c r="AN316" s="169"/>
      <c r="AO316" s="169"/>
      <c r="AP316" s="169"/>
      <c r="AQ316" s="169"/>
      <c r="AR316" s="169"/>
      <c r="AS316" s="169"/>
      <c r="AT316" s="169"/>
      <c r="AU316" s="169"/>
      <c r="AV316" s="169"/>
      <c r="AW316" s="169"/>
      <c r="AX316" s="169"/>
      <c r="AY316" s="169"/>
      <c r="AZ316" s="169"/>
      <c r="BA316" s="169"/>
      <c r="BB316" s="169"/>
      <c r="BC316" s="169"/>
      <c r="BD316" s="169"/>
      <c r="BE316" s="169"/>
      <c r="BF316" s="169"/>
      <c r="BG316" s="169"/>
      <c r="BH316" s="169"/>
      <c r="BI316" s="169"/>
      <c r="BJ316" s="169"/>
      <c r="BK316" s="169"/>
      <c r="BL316" s="169"/>
      <c r="BM316" s="169"/>
      <c r="BN316" s="169"/>
      <c r="BO316" s="169"/>
      <c r="BP316" s="169"/>
      <c r="BQ316" s="169"/>
      <c r="BR316" s="169"/>
      <c r="BS316" s="169"/>
      <c r="BT316" s="169"/>
      <c r="BU316" s="169"/>
      <c r="BV316" s="169"/>
      <c r="BW316" s="169"/>
      <c r="BX316" s="169"/>
      <c r="BY316" s="169"/>
      <c r="BZ316" s="169"/>
      <c r="CA316" s="169"/>
      <c r="CB316" s="169"/>
      <c r="CO316" s="63">
        <v>8</v>
      </c>
      <c r="CP316" s="63" t="s">
        <v>133</v>
      </c>
      <c r="CQ316" s="63" t="s">
        <v>1012</v>
      </c>
      <c r="CR316" s="63" t="s">
        <v>717</v>
      </c>
      <c r="CS316" s="63">
        <v>408</v>
      </c>
    </row>
    <row r="317" spans="1:97" s="17" customFormat="1" ht="13.5">
      <c r="A317" s="167"/>
      <c r="B317" s="19"/>
      <c r="AD317" s="167"/>
      <c r="AE317" s="167"/>
      <c r="AF317" s="167"/>
      <c r="AG317" s="169"/>
      <c r="AH317" s="169"/>
      <c r="AI317" s="169"/>
      <c r="AJ317" s="169"/>
      <c r="AK317" s="169"/>
      <c r="AL317" s="169"/>
      <c r="AM317" s="169"/>
      <c r="AN317" s="169"/>
      <c r="AO317" s="169"/>
      <c r="AP317" s="169"/>
      <c r="AQ317" s="169"/>
      <c r="AR317" s="169"/>
      <c r="AS317" s="169"/>
      <c r="AT317" s="169"/>
      <c r="AU317" s="169"/>
      <c r="AV317" s="169"/>
      <c r="AW317" s="169"/>
      <c r="AX317" s="169"/>
      <c r="AY317" s="169"/>
      <c r="AZ317" s="169"/>
      <c r="BA317" s="169"/>
      <c r="BB317" s="169"/>
      <c r="BC317" s="169"/>
      <c r="BD317" s="169"/>
      <c r="BE317" s="169"/>
      <c r="BF317" s="169"/>
      <c r="BG317" s="169"/>
      <c r="BH317" s="169"/>
      <c r="BI317" s="169"/>
      <c r="BJ317" s="169"/>
      <c r="BK317" s="169"/>
      <c r="BL317" s="169"/>
      <c r="BM317" s="169"/>
      <c r="BN317" s="169"/>
      <c r="BO317" s="169"/>
      <c r="BP317" s="169"/>
      <c r="BQ317" s="169"/>
      <c r="BR317" s="169"/>
      <c r="BS317" s="169"/>
      <c r="BT317" s="169"/>
      <c r="BU317" s="169"/>
      <c r="BV317" s="169"/>
      <c r="BW317" s="169"/>
      <c r="BX317" s="169"/>
      <c r="BY317" s="169"/>
      <c r="BZ317" s="169"/>
      <c r="CA317" s="169"/>
      <c r="CB317" s="169"/>
      <c r="CO317" s="63">
        <v>8</v>
      </c>
      <c r="CP317" s="63" t="s">
        <v>133</v>
      </c>
      <c r="CQ317" s="63" t="s">
        <v>1012</v>
      </c>
      <c r="CR317" s="63" t="s">
        <v>1106</v>
      </c>
      <c r="CS317" s="63">
        <v>409</v>
      </c>
    </row>
    <row r="318" spans="1:97" s="17" customFormat="1" ht="13.5">
      <c r="A318" s="167"/>
      <c r="B318" s="19"/>
      <c r="AD318" s="167"/>
      <c r="AE318" s="167"/>
      <c r="AF318" s="167"/>
      <c r="AG318" s="169"/>
      <c r="AH318" s="169"/>
      <c r="AI318" s="169"/>
      <c r="AJ318" s="169"/>
      <c r="AK318" s="169"/>
      <c r="AL318" s="169"/>
      <c r="AM318" s="169"/>
      <c r="AN318" s="169"/>
      <c r="AO318" s="169"/>
      <c r="AP318" s="169"/>
      <c r="AQ318" s="169"/>
      <c r="AR318" s="169"/>
      <c r="AS318" s="169"/>
      <c r="AT318" s="169"/>
      <c r="AU318" s="169"/>
      <c r="AV318" s="169"/>
      <c r="AW318" s="169"/>
      <c r="AX318" s="169"/>
      <c r="AY318" s="169"/>
      <c r="AZ318" s="169"/>
      <c r="BA318" s="169"/>
      <c r="BB318" s="169"/>
      <c r="BC318" s="169"/>
      <c r="BD318" s="169"/>
      <c r="BE318" s="169"/>
      <c r="BF318" s="169"/>
      <c r="BG318" s="169"/>
      <c r="BH318" s="169"/>
      <c r="BI318" s="169"/>
      <c r="BJ318" s="169"/>
      <c r="BK318" s="169"/>
      <c r="BL318" s="169"/>
      <c r="BM318" s="169"/>
      <c r="BN318" s="169"/>
      <c r="BO318" s="169"/>
      <c r="BP318" s="169"/>
      <c r="BQ318" s="169"/>
      <c r="BR318" s="169"/>
      <c r="BS318" s="169"/>
      <c r="BT318" s="169"/>
      <c r="BU318" s="169"/>
      <c r="BV318" s="169"/>
      <c r="BW318" s="169"/>
      <c r="BX318" s="169"/>
      <c r="BY318" s="169"/>
      <c r="BZ318" s="169"/>
      <c r="CA318" s="169"/>
      <c r="CB318" s="169"/>
      <c r="CO318" s="63">
        <v>8</v>
      </c>
      <c r="CP318" s="63" t="s">
        <v>133</v>
      </c>
      <c r="CQ318" s="63" t="s">
        <v>1012</v>
      </c>
      <c r="CR318" s="63" t="s">
        <v>1107</v>
      </c>
      <c r="CS318" s="63">
        <v>410</v>
      </c>
    </row>
    <row r="319" spans="1:97" s="17" customFormat="1" ht="13.5">
      <c r="A319" s="167"/>
      <c r="B319" s="19"/>
      <c r="AD319" s="167"/>
      <c r="AE319" s="167"/>
      <c r="AF319" s="167"/>
      <c r="AG319" s="169"/>
      <c r="AH319" s="169"/>
      <c r="AI319" s="169"/>
      <c r="AJ319" s="169"/>
      <c r="AK319" s="169"/>
      <c r="AL319" s="169"/>
      <c r="AM319" s="169"/>
      <c r="AN319" s="169"/>
      <c r="AO319" s="169"/>
      <c r="AP319" s="169"/>
      <c r="AQ319" s="169"/>
      <c r="AR319" s="169"/>
      <c r="AS319" s="169"/>
      <c r="AT319" s="169"/>
      <c r="AU319" s="169"/>
      <c r="AV319" s="169"/>
      <c r="AW319" s="169"/>
      <c r="AX319" s="169"/>
      <c r="AY319" s="169"/>
      <c r="AZ319" s="169"/>
      <c r="BA319" s="169"/>
      <c r="BB319" s="169"/>
      <c r="BC319" s="169"/>
      <c r="BD319" s="169"/>
      <c r="BE319" s="169"/>
      <c r="BF319" s="169"/>
      <c r="BG319" s="169"/>
      <c r="BH319" s="169"/>
      <c r="BI319" s="169"/>
      <c r="BJ319" s="169"/>
      <c r="BK319" s="169"/>
      <c r="BL319" s="169"/>
      <c r="BM319" s="169"/>
      <c r="BN319" s="169"/>
      <c r="BO319" s="169"/>
      <c r="BP319" s="169"/>
      <c r="BQ319" s="169"/>
      <c r="BR319" s="169"/>
      <c r="BS319" s="169"/>
      <c r="BT319" s="169"/>
      <c r="BU319" s="169"/>
      <c r="BV319" s="169"/>
      <c r="BW319" s="169"/>
      <c r="BX319" s="169"/>
      <c r="BY319" s="169"/>
      <c r="BZ319" s="169"/>
      <c r="CA319" s="169"/>
      <c r="CB319" s="169"/>
      <c r="CO319" s="63"/>
      <c r="CP319" s="63"/>
      <c r="CQ319" s="63"/>
      <c r="CR319" s="63"/>
      <c r="CS319" s="63"/>
    </row>
    <row r="320" spans="1:97" s="17" customFormat="1" ht="13.5">
      <c r="A320" s="167"/>
      <c r="B320" s="19"/>
      <c r="AD320" s="167"/>
      <c r="AE320" s="167"/>
      <c r="AF320" s="167"/>
      <c r="AG320" s="169"/>
      <c r="AH320" s="169"/>
      <c r="AI320" s="169"/>
      <c r="AJ320" s="169"/>
      <c r="AK320" s="169"/>
      <c r="AL320" s="169"/>
      <c r="AM320" s="169"/>
      <c r="AN320" s="169"/>
      <c r="AO320" s="169"/>
      <c r="AP320" s="169"/>
      <c r="AQ320" s="169"/>
      <c r="AR320" s="169"/>
      <c r="AS320" s="169"/>
      <c r="AT320" s="169"/>
      <c r="AU320" s="169"/>
      <c r="AV320" s="169"/>
      <c r="AW320" s="169"/>
      <c r="AX320" s="169"/>
      <c r="AY320" s="169"/>
      <c r="AZ320" s="169"/>
      <c r="BA320" s="169"/>
      <c r="BB320" s="169"/>
      <c r="BC320" s="169"/>
      <c r="BD320" s="169"/>
      <c r="BE320" s="169"/>
      <c r="BF320" s="169"/>
      <c r="BG320" s="169"/>
      <c r="BH320" s="169"/>
      <c r="BI320" s="169"/>
      <c r="BJ320" s="169"/>
      <c r="BK320" s="169"/>
      <c r="BL320" s="169"/>
      <c r="BM320" s="169"/>
      <c r="BN320" s="169"/>
      <c r="BO320" s="169"/>
      <c r="BP320" s="169"/>
      <c r="BQ320" s="169"/>
      <c r="BR320" s="169"/>
      <c r="BS320" s="169"/>
      <c r="BT320" s="169"/>
      <c r="BU320" s="169"/>
      <c r="BV320" s="169"/>
      <c r="BW320" s="169"/>
      <c r="BX320" s="169"/>
      <c r="BY320" s="169"/>
      <c r="BZ320" s="169"/>
      <c r="CA320" s="169"/>
      <c r="CB320" s="169"/>
      <c r="CO320" s="63"/>
      <c r="CP320" s="63"/>
      <c r="CQ320" s="63"/>
      <c r="CR320" s="63"/>
      <c r="CS320" s="63"/>
    </row>
    <row r="321" spans="1:97" s="17" customFormat="1" ht="13.5">
      <c r="A321" s="167"/>
      <c r="B321" s="19"/>
      <c r="AD321" s="167"/>
      <c r="AE321" s="167"/>
      <c r="AF321" s="167"/>
      <c r="AG321" s="169"/>
      <c r="AH321" s="169"/>
      <c r="AI321" s="169"/>
      <c r="AJ321" s="169"/>
      <c r="AK321" s="169"/>
      <c r="AL321" s="169"/>
      <c r="AM321" s="169"/>
      <c r="AN321" s="169"/>
      <c r="AO321" s="169"/>
      <c r="AP321" s="169"/>
      <c r="AQ321" s="169"/>
      <c r="AR321" s="169"/>
      <c r="AS321" s="169"/>
      <c r="AT321" s="169"/>
      <c r="AU321" s="169"/>
      <c r="AV321" s="169"/>
      <c r="AW321" s="169"/>
      <c r="AX321" s="169"/>
      <c r="AY321" s="169"/>
      <c r="AZ321" s="169"/>
      <c r="BA321" s="169"/>
      <c r="BB321" s="169"/>
      <c r="BC321" s="169"/>
      <c r="BD321" s="169"/>
      <c r="BE321" s="169"/>
      <c r="BF321" s="169"/>
      <c r="BG321" s="169"/>
      <c r="BH321" s="169"/>
      <c r="BI321" s="169"/>
      <c r="BJ321" s="169"/>
      <c r="BK321" s="169"/>
      <c r="BL321" s="169"/>
      <c r="BM321" s="169"/>
      <c r="BN321" s="169"/>
      <c r="BO321" s="169"/>
      <c r="BP321" s="169"/>
      <c r="BQ321" s="169"/>
      <c r="BR321" s="169"/>
      <c r="BS321" s="169"/>
      <c r="BT321" s="169"/>
      <c r="BU321" s="169"/>
      <c r="BV321" s="169"/>
      <c r="BW321" s="169"/>
      <c r="BX321" s="169"/>
      <c r="BY321" s="169"/>
      <c r="BZ321" s="169"/>
      <c r="CA321" s="169"/>
      <c r="CB321" s="169"/>
      <c r="CO321" s="63">
        <v>9</v>
      </c>
      <c r="CP321" s="63" t="s">
        <v>133</v>
      </c>
      <c r="CQ321" s="63" t="s">
        <v>1013</v>
      </c>
      <c r="CR321" s="63" t="s">
        <v>689</v>
      </c>
      <c r="CS321" s="63">
        <v>412</v>
      </c>
    </row>
    <row r="322" spans="1:97" s="17" customFormat="1" ht="13.5">
      <c r="A322" s="167"/>
      <c r="B322" s="19"/>
      <c r="AD322" s="167"/>
      <c r="AE322" s="167"/>
      <c r="AF322" s="167"/>
      <c r="AG322" s="169"/>
      <c r="AH322" s="169"/>
      <c r="AI322" s="169"/>
      <c r="AJ322" s="169"/>
      <c r="AK322" s="169"/>
      <c r="AL322" s="169"/>
      <c r="AM322" s="169"/>
      <c r="AN322" s="169"/>
      <c r="AO322" s="169"/>
      <c r="AP322" s="169"/>
      <c r="AQ322" s="169"/>
      <c r="AR322" s="169"/>
      <c r="AS322" s="169"/>
      <c r="AT322" s="169"/>
      <c r="AU322" s="169"/>
      <c r="AV322" s="169"/>
      <c r="AW322" s="169"/>
      <c r="AX322" s="169"/>
      <c r="AY322" s="169"/>
      <c r="AZ322" s="169"/>
      <c r="BA322" s="169"/>
      <c r="BB322" s="169"/>
      <c r="BC322" s="169"/>
      <c r="BD322" s="169"/>
      <c r="BE322" s="169"/>
      <c r="BF322" s="169"/>
      <c r="BG322" s="169"/>
      <c r="BH322" s="169"/>
      <c r="BI322" s="169"/>
      <c r="BJ322" s="169"/>
      <c r="BK322" s="169"/>
      <c r="BL322" s="169"/>
      <c r="BM322" s="169"/>
      <c r="BN322" s="169"/>
      <c r="BO322" s="169"/>
      <c r="BP322" s="169"/>
      <c r="BQ322" s="169"/>
      <c r="BR322" s="169"/>
      <c r="BS322" s="169"/>
      <c r="BT322" s="169"/>
      <c r="BU322" s="169"/>
      <c r="BV322" s="169"/>
      <c r="BW322" s="169"/>
      <c r="BX322" s="169"/>
      <c r="BY322" s="169"/>
      <c r="BZ322" s="169"/>
      <c r="CA322" s="169"/>
      <c r="CB322" s="169"/>
      <c r="CO322" s="63">
        <v>9</v>
      </c>
      <c r="CP322" s="63" t="s">
        <v>133</v>
      </c>
      <c r="CQ322" s="63" t="s">
        <v>1013</v>
      </c>
      <c r="CR322" s="63" t="s">
        <v>690</v>
      </c>
      <c r="CS322" s="63">
        <v>413</v>
      </c>
    </row>
    <row r="323" spans="1:97" s="17" customFormat="1" ht="13.5">
      <c r="A323" s="167"/>
      <c r="B323" s="19"/>
      <c r="AD323" s="167"/>
      <c r="AE323" s="167"/>
      <c r="AF323" s="167"/>
      <c r="AG323" s="169"/>
      <c r="AH323" s="169"/>
      <c r="AI323" s="169"/>
      <c r="AJ323" s="169"/>
      <c r="AK323" s="169"/>
      <c r="AL323" s="169"/>
      <c r="AM323" s="169"/>
      <c r="AN323" s="169"/>
      <c r="AO323" s="169"/>
      <c r="AP323" s="169"/>
      <c r="AQ323" s="169"/>
      <c r="AR323" s="169"/>
      <c r="AS323" s="169"/>
      <c r="AT323" s="169"/>
      <c r="AU323" s="169"/>
      <c r="AV323" s="169"/>
      <c r="AW323" s="169"/>
      <c r="AX323" s="169"/>
      <c r="AY323" s="169"/>
      <c r="AZ323" s="169"/>
      <c r="BA323" s="169"/>
      <c r="BB323" s="169"/>
      <c r="BC323" s="169"/>
      <c r="BD323" s="169"/>
      <c r="BE323" s="169"/>
      <c r="BF323" s="169"/>
      <c r="BG323" s="169"/>
      <c r="BH323" s="169"/>
      <c r="BI323" s="169"/>
      <c r="BJ323" s="169"/>
      <c r="BK323" s="169"/>
      <c r="BL323" s="169"/>
      <c r="BM323" s="169"/>
      <c r="BN323" s="169"/>
      <c r="BO323" s="169"/>
      <c r="BP323" s="169"/>
      <c r="BQ323" s="169"/>
      <c r="BR323" s="169"/>
      <c r="BS323" s="169"/>
      <c r="BT323" s="169"/>
      <c r="BU323" s="169"/>
      <c r="BV323" s="169"/>
      <c r="BW323" s="169"/>
      <c r="BX323" s="169"/>
      <c r="BY323" s="169"/>
      <c r="BZ323" s="169"/>
      <c r="CA323" s="169"/>
      <c r="CB323" s="169"/>
      <c r="CO323" s="63">
        <v>9</v>
      </c>
      <c r="CP323" s="63" t="s">
        <v>133</v>
      </c>
      <c r="CQ323" s="63" t="s">
        <v>1013</v>
      </c>
      <c r="CR323" s="63" t="s">
        <v>688</v>
      </c>
      <c r="CS323" s="63">
        <v>414</v>
      </c>
    </row>
    <row r="324" spans="1:97" s="17" customFormat="1" ht="13.5">
      <c r="A324" s="167"/>
      <c r="B324" s="19"/>
      <c r="AD324" s="167"/>
      <c r="AE324" s="167"/>
      <c r="AF324" s="167"/>
      <c r="AG324" s="169"/>
      <c r="AH324" s="169"/>
      <c r="AI324" s="169"/>
      <c r="AJ324" s="169"/>
      <c r="AK324" s="169"/>
      <c r="AL324" s="169"/>
      <c r="AM324" s="169"/>
      <c r="AN324" s="169"/>
      <c r="AO324" s="169"/>
      <c r="AP324" s="169"/>
      <c r="AQ324" s="169"/>
      <c r="AR324" s="169"/>
      <c r="AS324" s="169"/>
      <c r="AT324" s="169"/>
      <c r="AU324" s="169"/>
      <c r="AV324" s="169"/>
      <c r="AW324" s="169"/>
      <c r="AX324" s="169"/>
      <c r="AY324" s="169"/>
      <c r="AZ324" s="169"/>
      <c r="BA324" s="169"/>
      <c r="BB324" s="169"/>
      <c r="BC324" s="169"/>
      <c r="BD324" s="169"/>
      <c r="BE324" s="169"/>
      <c r="BF324" s="169"/>
      <c r="BG324" s="169"/>
      <c r="BH324" s="169"/>
      <c r="BI324" s="169"/>
      <c r="BJ324" s="169"/>
      <c r="BK324" s="169"/>
      <c r="BL324" s="169"/>
      <c r="BM324" s="169"/>
      <c r="BN324" s="169"/>
      <c r="BO324" s="169"/>
      <c r="BP324" s="169"/>
      <c r="BQ324" s="169"/>
      <c r="BR324" s="169"/>
      <c r="BS324" s="169"/>
      <c r="BT324" s="169"/>
      <c r="BU324" s="169"/>
      <c r="BV324" s="169"/>
      <c r="BW324" s="169"/>
      <c r="BX324" s="169"/>
      <c r="BY324" s="169"/>
      <c r="BZ324" s="169"/>
      <c r="CA324" s="169"/>
      <c r="CB324" s="169"/>
      <c r="CO324" s="63">
        <v>9</v>
      </c>
      <c r="CP324" s="63" t="s">
        <v>133</v>
      </c>
      <c r="CQ324" s="63" t="s">
        <v>1013</v>
      </c>
      <c r="CR324" s="63" t="s">
        <v>691</v>
      </c>
      <c r="CS324" s="63">
        <v>415</v>
      </c>
    </row>
    <row r="325" spans="1:97" s="17" customFormat="1" ht="13.5">
      <c r="A325" s="167"/>
      <c r="B325" s="19"/>
      <c r="AD325" s="167"/>
      <c r="AE325" s="167"/>
      <c r="AF325" s="167"/>
      <c r="AG325" s="169"/>
      <c r="AH325" s="169"/>
      <c r="AI325" s="169"/>
      <c r="AJ325" s="169"/>
      <c r="AK325" s="169"/>
      <c r="AL325" s="169"/>
      <c r="AM325" s="169"/>
      <c r="AN325" s="169"/>
      <c r="AO325" s="169"/>
      <c r="AP325" s="169"/>
      <c r="AQ325" s="169"/>
      <c r="AR325" s="169"/>
      <c r="AS325" s="169"/>
      <c r="AT325" s="169"/>
      <c r="AU325" s="169"/>
      <c r="AV325" s="169"/>
      <c r="AW325" s="169"/>
      <c r="AX325" s="169"/>
      <c r="AY325" s="169"/>
      <c r="AZ325" s="169"/>
      <c r="BA325" s="169"/>
      <c r="BB325" s="169"/>
      <c r="BC325" s="169"/>
      <c r="BD325" s="169"/>
      <c r="BE325" s="169"/>
      <c r="BF325" s="169"/>
      <c r="BG325" s="169"/>
      <c r="BH325" s="169"/>
      <c r="BI325" s="169"/>
      <c r="BJ325" s="169"/>
      <c r="BK325" s="169"/>
      <c r="BL325" s="169"/>
      <c r="BM325" s="169"/>
      <c r="BN325" s="169"/>
      <c r="BO325" s="169"/>
      <c r="BP325" s="169"/>
      <c r="BQ325" s="169"/>
      <c r="BR325" s="169"/>
      <c r="BS325" s="169"/>
      <c r="BT325" s="169"/>
      <c r="BU325" s="169"/>
      <c r="BV325" s="169"/>
      <c r="BW325" s="169"/>
      <c r="BX325" s="169"/>
      <c r="BY325" s="169"/>
      <c r="BZ325" s="169"/>
      <c r="CA325" s="169"/>
      <c r="CB325" s="169"/>
      <c r="CO325" s="63">
        <v>9</v>
      </c>
      <c r="CP325" s="63" t="s">
        <v>133</v>
      </c>
      <c r="CQ325" s="63" t="s">
        <v>1013</v>
      </c>
      <c r="CR325" s="63" t="s">
        <v>692</v>
      </c>
      <c r="CS325" s="63">
        <v>416</v>
      </c>
    </row>
    <row r="326" spans="1:97" s="17" customFormat="1" ht="13.5">
      <c r="A326" s="167"/>
      <c r="B326" s="19"/>
      <c r="AD326" s="167"/>
      <c r="AE326" s="167"/>
      <c r="AF326" s="167"/>
      <c r="AG326" s="169"/>
      <c r="AH326" s="169"/>
      <c r="AI326" s="169"/>
      <c r="AJ326" s="169"/>
      <c r="AK326" s="169"/>
      <c r="AL326" s="169"/>
      <c r="AM326" s="169"/>
      <c r="AN326" s="169"/>
      <c r="AO326" s="169"/>
      <c r="AP326" s="169"/>
      <c r="AQ326" s="169"/>
      <c r="AR326" s="169"/>
      <c r="AS326" s="169"/>
      <c r="AT326" s="169"/>
      <c r="AU326" s="169"/>
      <c r="AV326" s="169"/>
      <c r="AW326" s="169"/>
      <c r="AX326" s="169"/>
      <c r="AY326" s="169"/>
      <c r="AZ326" s="169"/>
      <c r="BA326" s="169"/>
      <c r="BB326" s="169"/>
      <c r="BC326" s="169"/>
      <c r="BD326" s="169"/>
      <c r="BE326" s="169"/>
      <c r="BF326" s="169"/>
      <c r="BG326" s="169"/>
      <c r="BH326" s="169"/>
      <c r="BI326" s="169"/>
      <c r="BJ326" s="169"/>
      <c r="BK326" s="169"/>
      <c r="BL326" s="169"/>
      <c r="BM326" s="169"/>
      <c r="BN326" s="169"/>
      <c r="BO326" s="169"/>
      <c r="BP326" s="169"/>
      <c r="BQ326" s="169"/>
      <c r="BR326" s="169"/>
      <c r="BS326" s="169"/>
      <c r="BT326" s="169"/>
      <c r="BU326" s="169"/>
      <c r="BV326" s="169"/>
      <c r="BW326" s="169"/>
      <c r="BX326" s="169"/>
      <c r="BY326" s="169"/>
      <c r="BZ326" s="169"/>
      <c r="CA326" s="169"/>
      <c r="CB326" s="169"/>
      <c r="CO326" s="63">
        <v>9</v>
      </c>
      <c r="CP326" s="63" t="s">
        <v>133</v>
      </c>
      <c r="CQ326" s="63" t="s">
        <v>1013</v>
      </c>
      <c r="CR326" s="63" t="s">
        <v>693</v>
      </c>
      <c r="CS326" s="63">
        <v>417</v>
      </c>
    </row>
    <row r="327" spans="1:97" s="17" customFormat="1" ht="13.5">
      <c r="A327" s="167"/>
      <c r="B327" s="19"/>
      <c r="AD327" s="167"/>
      <c r="AE327" s="167"/>
      <c r="AF327" s="167"/>
      <c r="AG327" s="169"/>
      <c r="AH327" s="169"/>
      <c r="AI327" s="169"/>
      <c r="AJ327" s="169"/>
      <c r="AK327" s="169"/>
      <c r="AL327" s="169"/>
      <c r="AM327" s="169"/>
      <c r="AN327" s="169"/>
      <c r="AO327" s="169"/>
      <c r="AP327" s="169"/>
      <c r="AQ327" s="169"/>
      <c r="AR327" s="169"/>
      <c r="AS327" s="169"/>
      <c r="AT327" s="169"/>
      <c r="AU327" s="169"/>
      <c r="AV327" s="169"/>
      <c r="AW327" s="169"/>
      <c r="AX327" s="169"/>
      <c r="AY327" s="169"/>
      <c r="AZ327" s="169"/>
      <c r="BA327" s="169"/>
      <c r="BB327" s="169"/>
      <c r="BC327" s="169"/>
      <c r="BD327" s="169"/>
      <c r="BE327" s="169"/>
      <c r="BF327" s="169"/>
      <c r="BG327" s="169"/>
      <c r="BH327" s="169"/>
      <c r="BI327" s="169"/>
      <c r="BJ327" s="169"/>
      <c r="BK327" s="169"/>
      <c r="BL327" s="169"/>
      <c r="BM327" s="169"/>
      <c r="BN327" s="169"/>
      <c r="BO327" s="169"/>
      <c r="BP327" s="169"/>
      <c r="BQ327" s="169"/>
      <c r="BR327" s="169"/>
      <c r="BS327" s="169"/>
      <c r="BT327" s="169"/>
      <c r="BU327" s="169"/>
      <c r="BV327" s="169"/>
      <c r="BW327" s="169"/>
      <c r="BX327" s="169"/>
      <c r="BY327" s="169"/>
      <c r="BZ327" s="169"/>
      <c r="CA327" s="169"/>
      <c r="CB327" s="169"/>
      <c r="CO327" s="63">
        <v>9</v>
      </c>
      <c r="CP327" s="63" t="s">
        <v>133</v>
      </c>
      <c r="CQ327" s="63" t="s">
        <v>1013</v>
      </c>
      <c r="CR327" s="63" t="s">
        <v>694</v>
      </c>
      <c r="CS327" s="63">
        <v>418</v>
      </c>
    </row>
    <row r="328" spans="1:97" s="17" customFormat="1" ht="13.5">
      <c r="A328" s="167"/>
      <c r="B328" s="19"/>
      <c r="AD328" s="167"/>
      <c r="AE328" s="167"/>
      <c r="AF328" s="167"/>
      <c r="AG328" s="169"/>
      <c r="AH328" s="169"/>
      <c r="AI328" s="169"/>
      <c r="AJ328" s="169"/>
      <c r="AK328" s="169"/>
      <c r="AL328" s="169"/>
      <c r="AM328" s="169"/>
      <c r="AN328" s="169"/>
      <c r="AO328" s="169"/>
      <c r="AP328" s="169"/>
      <c r="AQ328" s="169"/>
      <c r="AR328" s="169"/>
      <c r="AS328" s="169"/>
      <c r="AT328" s="169"/>
      <c r="AU328" s="169"/>
      <c r="AV328" s="169"/>
      <c r="AW328" s="169"/>
      <c r="AX328" s="169"/>
      <c r="AY328" s="169"/>
      <c r="AZ328" s="169"/>
      <c r="BA328" s="169"/>
      <c r="BB328" s="169"/>
      <c r="BC328" s="169"/>
      <c r="BD328" s="169"/>
      <c r="BE328" s="169"/>
      <c r="BF328" s="169"/>
      <c r="BG328" s="169"/>
      <c r="BH328" s="169"/>
      <c r="BI328" s="169"/>
      <c r="BJ328" s="169"/>
      <c r="BK328" s="169"/>
      <c r="BL328" s="169"/>
      <c r="BM328" s="169"/>
      <c r="BN328" s="169"/>
      <c r="BO328" s="169"/>
      <c r="BP328" s="169"/>
      <c r="BQ328" s="169"/>
      <c r="BR328" s="169"/>
      <c r="BS328" s="169"/>
      <c r="BT328" s="169"/>
      <c r="BU328" s="169"/>
      <c r="BV328" s="169"/>
      <c r="BW328" s="169"/>
      <c r="BX328" s="169"/>
      <c r="BY328" s="169"/>
      <c r="BZ328" s="169"/>
      <c r="CA328" s="169"/>
      <c r="CB328" s="169"/>
      <c r="CO328" s="63">
        <v>9</v>
      </c>
      <c r="CP328" s="63" t="s">
        <v>133</v>
      </c>
      <c r="CQ328" s="63" t="s">
        <v>1013</v>
      </c>
      <c r="CR328" s="63" t="s">
        <v>695</v>
      </c>
      <c r="CS328" s="63">
        <v>419</v>
      </c>
    </row>
    <row r="329" spans="1:97" s="17" customFormat="1" ht="13.5">
      <c r="A329" s="167"/>
      <c r="B329" s="19"/>
      <c r="AD329" s="167"/>
      <c r="AE329" s="167"/>
      <c r="AF329" s="167"/>
      <c r="AG329" s="169"/>
      <c r="AH329" s="169"/>
      <c r="AI329" s="169"/>
      <c r="AJ329" s="169"/>
      <c r="AK329" s="169"/>
      <c r="AL329" s="169"/>
      <c r="AM329" s="169"/>
      <c r="AN329" s="169"/>
      <c r="AO329" s="169"/>
      <c r="AP329" s="169"/>
      <c r="AQ329" s="169"/>
      <c r="AR329" s="169"/>
      <c r="AS329" s="169"/>
      <c r="AT329" s="169"/>
      <c r="AU329" s="169"/>
      <c r="AV329" s="169"/>
      <c r="AW329" s="169"/>
      <c r="AX329" s="169"/>
      <c r="AY329" s="169"/>
      <c r="AZ329" s="169"/>
      <c r="BA329" s="169"/>
      <c r="BB329" s="169"/>
      <c r="BC329" s="169"/>
      <c r="BD329" s="169"/>
      <c r="BE329" s="169"/>
      <c r="BF329" s="169"/>
      <c r="BG329" s="169"/>
      <c r="BH329" s="169"/>
      <c r="BI329" s="169"/>
      <c r="BJ329" s="169"/>
      <c r="BK329" s="169"/>
      <c r="BL329" s="169"/>
      <c r="BM329" s="169"/>
      <c r="BN329" s="169"/>
      <c r="BO329" s="169"/>
      <c r="BP329" s="169"/>
      <c r="BQ329" s="169"/>
      <c r="BR329" s="169"/>
      <c r="BS329" s="169"/>
      <c r="BT329" s="169"/>
      <c r="BU329" s="169"/>
      <c r="BV329" s="169"/>
      <c r="BW329" s="169"/>
      <c r="BX329" s="169"/>
      <c r="BY329" s="169"/>
      <c r="BZ329" s="169"/>
      <c r="CA329" s="169"/>
      <c r="CB329" s="169"/>
      <c r="CO329" s="63">
        <v>9</v>
      </c>
      <c r="CP329" s="63" t="s">
        <v>133</v>
      </c>
      <c r="CQ329" s="63" t="s">
        <v>1013</v>
      </c>
      <c r="CR329" s="63" t="s">
        <v>696</v>
      </c>
      <c r="CS329" s="63">
        <v>420</v>
      </c>
    </row>
    <row r="330" spans="1:97" s="17" customFormat="1" ht="13.5">
      <c r="A330" s="167"/>
      <c r="B330" s="19"/>
      <c r="AD330" s="167"/>
      <c r="AE330" s="167"/>
      <c r="AF330" s="167"/>
      <c r="AG330" s="169"/>
      <c r="AH330" s="169"/>
      <c r="AI330" s="169"/>
      <c r="AJ330" s="169"/>
      <c r="AK330" s="169"/>
      <c r="AL330" s="169"/>
      <c r="AM330" s="169"/>
      <c r="AN330" s="169"/>
      <c r="AO330" s="169"/>
      <c r="AP330" s="169"/>
      <c r="AQ330" s="169"/>
      <c r="AR330" s="169"/>
      <c r="AS330" s="169"/>
      <c r="AT330" s="169"/>
      <c r="AU330" s="169"/>
      <c r="AV330" s="169"/>
      <c r="AW330" s="169"/>
      <c r="AX330" s="169"/>
      <c r="AY330" s="169"/>
      <c r="AZ330" s="169"/>
      <c r="BA330" s="169"/>
      <c r="BB330" s="169"/>
      <c r="BC330" s="169"/>
      <c r="BD330" s="169"/>
      <c r="BE330" s="169"/>
      <c r="BF330" s="169"/>
      <c r="BG330" s="169"/>
      <c r="BH330" s="169"/>
      <c r="BI330" s="169"/>
      <c r="BJ330" s="169"/>
      <c r="BK330" s="169"/>
      <c r="BL330" s="169"/>
      <c r="BM330" s="169"/>
      <c r="BN330" s="169"/>
      <c r="BO330" s="169"/>
      <c r="BP330" s="169"/>
      <c r="BQ330" s="169"/>
      <c r="BR330" s="169"/>
      <c r="BS330" s="169"/>
      <c r="BT330" s="169"/>
      <c r="BU330" s="169"/>
      <c r="BV330" s="169"/>
      <c r="BW330" s="169"/>
      <c r="BX330" s="169"/>
      <c r="BY330" s="169"/>
      <c r="BZ330" s="169"/>
      <c r="CA330" s="169"/>
      <c r="CB330" s="169"/>
      <c r="CO330" s="63">
        <v>9</v>
      </c>
      <c r="CP330" s="63" t="s">
        <v>133</v>
      </c>
      <c r="CQ330" s="63" t="s">
        <v>1013</v>
      </c>
      <c r="CR330" s="63" t="s">
        <v>698</v>
      </c>
      <c r="CS330" s="63">
        <v>421</v>
      </c>
    </row>
    <row r="331" spans="1:97" s="17" customFormat="1" ht="13.5">
      <c r="A331" s="167"/>
      <c r="B331" s="19"/>
      <c r="AD331" s="167"/>
      <c r="AE331" s="167"/>
      <c r="AF331" s="167"/>
      <c r="AG331" s="169"/>
      <c r="AH331" s="169"/>
      <c r="AI331" s="169"/>
      <c r="AJ331" s="169"/>
      <c r="AK331" s="169"/>
      <c r="AL331" s="169"/>
      <c r="AM331" s="169"/>
      <c r="AN331" s="169"/>
      <c r="AO331" s="169"/>
      <c r="AP331" s="169"/>
      <c r="AQ331" s="169"/>
      <c r="AR331" s="169"/>
      <c r="AS331" s="169"/>
      <c r="AT331" s="169"/>
      <c r="AU331" s="169"/>
      <c r="AV331" s="169"/>
      <c r="AW331" s="169"/>
      <c r="AX331" s="169"/>
      <c r="AY331" s="169"/>
      <c r="AZ331" s="169"/>
      <c r="BA331" s="169"/>
      <c r="BB331" s="169"/>
      <c r="BC331" s="169"/>
      <c r="BD331" s="169"/>
      <c r="BE331" s="169"/>
      <c r="BF331" s="169"/>
      <c r="BG331" s="169"/>
      <c r="BH331" s="169"/>
      <c r="BI331" s="169"/>
      <c r="BJ331" s="169"/>
      <c r="BK331" s="169"/>
      <c r="BL331" s="169"/>
      <c r="BM331" s="169"/>
      <c r="BN331" s="169"/>
      <c r="BO331" s="169"/>
      <c r="BP331" s="169"/>
      <c r="BQ331" s="169"/>
      <c r="BR331" s="169"/>
      <c r="BS331" s="169"/>
      <c r="BT331" s="169"/>
      <c r="BU331" s="169"/>
      <c r="BV331" s="169"/>
      <c r="BW331" s="169"/>
      <c r="BX331" s="169"/>
      <c r="BY331" s="169"/>
      <c r="BZ331" s="169"/>
      <c r="CA331" s="169"/>
      <c r="CB331" s="169"/>
      <c r="CO331" s="63">
        <v>9</v>
      </c>
      <c r="CP331" s="63" t="s">
        <v>133</v>
      </c>
      <c r="CQ331" s="63" t="s">
        <v>1013</v>
      </c>
      <c r="CR331" s="63" t="s">
        <v>699</v>
      </c>
      <c r="CS331" s="63">
        <v>422</v>
      </c>
    </row>
    <row r="332" spans="1:97" s="17" customFormat="1" ht="13.5">
      <c r="A332" s="167"/>
      <c r="B332" s="19"/>
      <c r="AD332" s="167"/>
      <c r="AE332" s="167"/>
      <c r="AF332" s="167"/>
      <c r="AG332" s="169"/>
      <c r="AH332" s="169"/>
      <c r="AI332" s="169"/>
      <c r="AJ332" s="169"/>
      <c r="AK332" s="169"/>
      <c r="AL332" s="169"/>
      <c r="AM332" s="169"/>
      <c r="AN332" s="169"/>
      <c r="AO332" s="169"/>
      <c r="AP332" s="169"/>
      <c r="AQ332" s="169"/>
      <c r="AR332" s="169"/>
      <c r="AS332" s="169"/>
      <c r="AT332" s="169"/>
      <c r="AU332" s="169"/>
      <c r="AV332" s="169"/>
      <c r="AW332" s="169"/>
      <c r="AX332" s="169"/>
      <c r="AY332" s="169"/>
      <c r="AZ332" s="169"/>
      <c r="BA332" s="169"/>
      <c r="BB332" s="169"/>
      <c r="BC332" s="169"/>
      <c r="BD332" s="169"/>
      <c r="BE332" s="169"/>
      <c r="BF332" s="169"/>
      <c r="BG332" s="169"/>
      <c r="BH332" s="169"/>
      <c r="BI332" s="169"/>
      <c r="BJ332" s="169"/>
      <c r="BK332" s="169"/>
      <c r="BL332" s="169"/>
      <c r="BM332" s="169"/>
      <c r="BN332" s="169"/>
      <c r="BO332" s="169"/>
      <c r="BP332" s="169"/>
      <c r="BQ332" s="169"/>
      <c r="BR332" s="169"/>
      <c r="BS332" s="169"/>
      <c r="BT332" s="169"/>
      <c r="BU332" s="169"/>
      <c r="BV332" s="169"/>
      <c r="BW332" s="169"/>
      <c r="BX332" s="169"/>
      <c r="BY332" s="169"/>
      <c r="BZ332" s="169"/>
      <c r="CA332" s="169"/>
      <c r="CB332" s="169"/>
      <c r="CO332" s="63">
        <v>9</v>
      </c>
      <c r="CP332" s="63" t="s">
        <v>133</v>
      </c>
      <c r="CQ332" s="63" t="s">
        <v>1013</v>
      </c>
      <c r="CR332" s="63" t="s">
        <v>700</v>
      </c>
      <c r="CS332" s="63">
        <v>423</v>
      </c>
    </row>
    <row r="333" spans="1:97" s="17" customFormat="1" ht="13.5">
      <c r="A333" s="167"/>
      <c r="B333" s="19"/>
      <c r="AD333" s="167"/>
      <c r="AE333" s="167"/>
      <c r="AF333" s="167"/>
      <c r="AG333" s="169"/>
      <c r="AH333" s="169"/>
      <c r="AI333" s="169"/>
      <c r="AJ333" s="169"/>
      <c r="AK333" s="169"/>
      <c r="AL333" s="169"/>
      <c r="AM333" s="169"/>
      <c r="AN333" s="169"/>
      <c r="AO333" s="169"/>
      <c r="AP333" s="169"/>
      <c r="AQ333" s="169"/>
      <c r="AR333" s="169"/>
      <c r="AS333" s="169"/>
      <c r="AT333" s="169"/>
      <c r="AU333" s="169"/>
      <c r="AV333" s="169"/>
      <c r="AW333" s="169"/>
      <c r="AX333" s="169"/>
      <c r="AY333" s="169"/>
      <c r="AZ333" s="169"/>
      <c r="BA333" s="169"/>
      <c r="BB333" s="169"/>
      <c r="BC333" s="169"/>
      <c r="BD333" s="169"/>
      <c r="BE333" s="169"/>
      <c r="BF333" s="169"/>
      <c r="BG333" s="169"/>
      <c r="BH333" s="169"/>
      <c r="BI333" s="169"/>
      <c r="BJ333" s="169"/>
      <c r="BK333" s="169"/>
      <c r="BL333" s="169"/>
      <c r="BM333" s="169"/>
      <c r="BN333" s="169"/>
      <c r="BO333" s="169"/>
      <c r="BP333" s="169"/>
      <c r="BQ333" s="169"/>
      <c r="BR333" s="169"/>
      <c r="BS333" s="169"/>
      <c r="BT333" s="169"/>
      <c r="BU333" s="169"/>
      <c r="BV333" s="169"/>
      <c r="BW333" s="169"/>
      <c r="BX333" s="169"/>
      <c r="BY333" s="169"/>
      <c r="BZ333" s="169"/>
      <c r="CA333" s="169"/>
      <c r="CB333" s="169"/>
      <c r="CO333" s="63">
        <v>9</v>
      </c>
      <c r="CP333" s="63" t="s">
        <v>133</v>
      </c>
      <c r="CQ333" s="63" t="s">
        <v>1013</v>
      </c>
      <c r="CR333" s="63" t="s">
        <v>701</v>
      </c>
      <c r="CS333" s="63">
        <v>424</v>
      </c>
    </row>
    <row r="334" spans="1:97" s="17" customFormat="1" ht="13.5">
      <c r="A334" s="167"/>
      <c r="B334" s="19"/>
      <c r="AD334" s="167"/>
      <c r="AE334" s="167"/>
      <c r="AF334" s="167"/>
      <c r="AG334" s="169"/>
      <c r="AH334" s="169"/>
      <c r="AI334" s="169"/>
      <c r="AJ334" s="169"/>
      <c r="AK334" s="169"/>
      <c r="AL334" s="169"/>
      <c r="AM334" s="169"/>
      <c r="AN334" s="169"/>
      <c r="AO334" s="169"/>
      <c r="AP334" s="169"/>
      <c r="AQ334" s="169"/>
      <c r="AR334" s="169"/>
      <c r="AS334" s="169"/>
      <c r="AT334" s="169"/>
      <c r="AU334" s="169"/>
      <c r="AV334" s="169"/>
      <c r="AW334" s="169"/>
      <c r="AX334" s="169"/>
      <c r="AY334" s="169"/>
      <c r="AZ334" s="169"/>
      <c r="BA334" s="169"/>
      <c r="BB334" s="169"/>
      <c r="BC334" s="169"/>
      <c r="BD334" s="169"/>
      <c r="BE334" s="169"/>
      <c r="BF334" s="169"/>
      <c r="BG334" s="169"/>
      <c r="BH334" s="169"/>
      <c r="BI334" s="169"/>
      <c r="BJ334" s="169"/>
      <c r="BK334" s="169"/>
      <c r="BL334" s="169"/>
      <c r="BM334" s="169"/>
      <c r="BN334" s="169"/>
      <c r="BO334" s="169"/>
      <c r="BP334" s="169"/>
      <c r="BQ334" s="169"/>
      <c r="BR334" s="169"/>
      <c r="BS334" s="169"/>
      <c r="BT334" s="169"/>
      <c r="BU334" s="169"/>
      <c r="BV334" s="169"/>
      <c r="BW334" s="169"/>
      <c r="BX334" s="169"/>
      <c r="BY334" s="169"/>
      <c r="BZ334" s="169"/>
      <c r="CA334" s="169"/>
      <c r="CB334" s="169"/>
      <c r="CO334" s="63">
        <v>9</v>
      </c>
      <c r="CP334" s="63" t="s">
        <v>133</v>
      </c>
      <c r="CQ334" s="63" t="s">
        <v>1013</v>
      </c>
      <c r="CR334" s="63" t="s">
        <v>702</v>
      </c>
      <c r="CS334" s="63">
        <v>425</v>
      </c>
    </row>
    <row r="335" spans="1:97" s="17" customFormat="1" ht="13.5">
      <c r="A335" s="167"/>
      <c r="B335" s="19"/>
      <c r="AD335" s="167"/>
      <c r="AE335" s="167"/>
      <c r="AF335" s="167"/>
      <c r="AG335" s="169"/>
      <c r="AH335" s="169"/>
      <c r="AI335" s="169"/>
      <c r="AJ335" s="169"/>
      <c r="AK335" s="169"/>
      <c r="AL335" s="169"/>
      <c r="AM335" s="169"/>
      <c r="AN335" s="169"/>
      <c r="AO335" s="169"/>
      <c r="AP335" s="169"/>
      <c r="AQ335" s="169"/>
      <c r="AR335" s="169"/>
      <c r="AS335" s="169"/>
      <c r="AT335" s="169"/>
      <c r="AU335" s="169"/>
      <c r="AV335" s="169"/>
      <c r="AW335" s="169"/>
      <c r="AX335" s="169"/>
      <c r="AY335" s="169"/>
      <c r="AZ335" s="169"/>
      <c r="BA335" s="169"/>
      <c r="BB335" s="169"/>
      <c r="BC335" s="169"/>
      <c r="BD335" s="169"/>
      <c r="BE335" s="169"/>
      <c r="BF335" s="169"/>
      <c r="BG335" s="169"/>
      <c r="BH335" s="169"/>
      <c r="BI335" s="169"/>
      <c r="BJ335" s="169"/>
      <c r="BK335" s="169"/>
      <c r="BL335" s="169"/>
      <c r="BM335" s="169"/>
      <c r="BN335" s="169"/>
      <c r="BO335" s="169"/>
      <c r="BP335" s="169"/>
      <c r="BQ335" s="169"/>
      <c r="BR335" s="169"/>
      <c r="BS335" s="169"/>
      <c r="BT335" s="169"/>
      <c r="BU335" s="169"/>
      <c r="BV335" s="169"/>
      <c r="BW335" s="169"/>
      <c r="BX335" s="169"/>
      <c r="BY335" s="169"/>
      <c r="BZ335" s="169"/>
      <c r="CA335" s="169"/>
      <c r="CB335" s="169"/>
      <c r="CO335" s="63">
        <v>9</v>
      </c>
      <c r="CP335" s="63" t="s">
        <v>133</v>
      </c>
      <c r="CQ335" s="63" t="s">
        <v>1013</v>
      </c>
      <c r="CR335" s="63" t="s">
        <v>703</v>
      </c>
      <c r="CS335" s="63">
        <v>426</v>
      </c>
    </row>
    <row r="336" spans="1:97" s="17" customFormat="1" ht="13.5">
      <c r="A336" s="167"/>
      <c r="B336" s="19"/>
      <c r="AD336" s="167"/>
      <c r="AE336" s="167"/>
      <c r="AF336" s="167"/>
      <c r="AG336" s="169"/>
      <c r="AH336" s="169"/>
      <c r="AI336" s="169"/>
      <c r="AJ336" s="169"/>
      <c r="AK336" s="169"/>
      <c r="AL336" s="169"/>
      <c r="AM336" s="169"/>
      <c r="AN336" s="169"/>
      <c r="AO336" s="169"/>
      <c r="AP336" s="169"/>
      <c r="AQ336" s="169"/>
      <c r="AR336" s="169"/>
      <c r="AS336" s="169"/>
      <c r="AT336" s="169"/>
      <c r="AU336" s="169"/>
      <c r="AV336" s="169"/>
      <c r="AW336" s="169"/>
      <c r="AX336" s="169"/>
      <c r="AY336" s="169"/>
      <c r="AZ336" s="169"/>
      <c r="BA336" s="169"/>
      <c r="BB336" s="169"/>
      <c r="BC336" s="169"/>
      <c r="BD336" s="169"/>
      <c r="BE336" s="169"/>
      <c r="BF336" s="169"/>
      <c r="BG336" s="169"/>
      <c r="BH336" s="169"/>
      <c r="BI336" s="169"/>
      <c r="BJ336" s="169"/>
      <c r="BK336" s="169"/>
      <c r="BL336" s="169"/>
      <c r="BM336" s="169"/>
      <c r="BN336" s="169"/>
      <c r="BO336" s="169"/>
      <c r="BP336" s="169"/>
      <c r="BQ336" s="169"/>
      <c r="BR336" s="169"/>
      <c r="BS336" s="169"/>
      <c r="BT336" s="169"/>
      <c r="BU336" s="169"/>
      <c r="BV336" s="169"/>
      <c r="BW336" s="169"/>
      <c r="BX336" s="169"/>
      <c r="BY336" s="169"/>
      <c r="BZ336" s="169"/>
      <c r="CA336" s="169"/>
      <c r="CB336" s="169"/>
      <c r="CO336" s="63">
        <v>9</v>
      </c>
      <c r="CP336" s="63" t="s">
        <v>133</v>
      </c>
      <c r="CQ336" s="63" t="s">
        <v>1013</v>
      </c>
      <c r="CR336" s="63" t="s">
        <v>704</v>
      </c>
      <c r="CS336" s="63">
        <v>427</v>
      </c>
    </row>
    <row r="337" spans="1:97" s="17" customFormat="1" ht="13.5">
      <c r="A337" s="167"/>
      <c r="B337" s="19"/>
      <c r="AD337" s="167"/>
      <c r="AE337" s="167"/>
      <c r="AF337" s="167"/>
      <c r="AG337" s="169"/>
      <c r="AH337" s="169"/>
      <c r="AI337" s="169"/>
      <c r="AJ337" s="169"/>
      <c r="AK337" s="169"/>
      <c r="AL337" s="169"/>
      <c r="AM337" s="169"/>
      <c r="AN337" s="169"/>
      <c r="AO337" s="169"/>
      <c r="AP337" s="169"/>
      <c r="AQ337" s="169"/>
      <c r="AR337" s="169"/>
      <c r="AS337" s="169"/>
      <c r="AT337" s="169"/>
      <c r="AU337" s="169"/>
      <c r="AV337" s="169"/>
      <c r="AW337" s="169"/>
      <c r="AX337" s="169"/>
      <c r="AY337" s="169"/>
      <c r="AZ337" s="169"/>
      <c r="BA337" s="169"/>
      <c r="BB337" s="169"/>
      <c r="BC337" s="169"/>
      <c r="BD337" s="169"/>
      <c r="BE337" s="169"/>
      <c r="BF337" s="169"/>
      <c r="BG337" s="169"/>
      <c r="BH337" s="169"/>
      <c r="BI337" s="169"/>
      <c r="BJ337" s="169"/>
      <c r="BK337" s="169"/>
      <c r="BL337" s="169"/>
      <c r="BM337" s="169"/>
      <c r="BN337" s="169"/>
      <c r="BO337" s="169"/>
      <c r="BP337" s="169"/>
      <c r="BQ337" s="169"/>
      <c r="BR337" s="169"/>
      <c r="BS337" s="169"/>
      <c r="BT337" s="169"/>
      <c r="BU337" s="169"/>
      <c r="BV337" s="169"/>
      <c r="BW337" s="169"/>
      <c r="BX337" s="169"/>
      <c r="BY337" s="169"/>
      <c r="BZ337" s="169"/>
      <c r="CA337" s="169"/>
      <c r="CB337" s="169"/>
      <c r="CO337" s="63">
        <v>9</v>
      </c>
      <c r="CP337" s="63" t="s">
        <v>133</v>
      </c>
      <c r="CQ337" s="63" t="s">
        <v>1013</v>
      </c>
      <c r="CR337" s="63" t="s">
        <v>705</v>
      </c>
      <c r="CS337" s="63">
        <v>428</v>
      </c>
    </row>
    <row r="338" spans="1:97" s="17" customFormat="1" ht="13.5">
      <c r="A338" s="167"/>
      <c r="B338" s="19"/>
      <c r="AD338" s="167"/>
      <c r="AE338" s="167"/>
      <c r="AF338" s="167"/>
      <c r="AG338" s="169"/>
      <c r="AH338" s="169"/>
      <c r="AI338" s="169"/>
      <c r="AJ338" s="169"/>
      <c r="AK338" s="169"/>
      <c r="AL338" s="169"/>
      <c r="AM338" s="169"/>
      <c r="AN338" s="169"/>
      <c r="AO338" s="169"/>
      <c r="AP338" s="169"/>
      <c r="AQ338" s="169"/>
      <c r="AR338" s="169"/>
      <c r="AS338" s="169"/>
      <c r="AT338" s="169"/>
      <c r="AU338" s="169"/>
      <c r="AV338" s="169"/>
      <c r="AW338" s="169"/>
      <c r="AX338" s="169"/>
      <c r="AY338" s="169"/>
      <c r="AZ338" s="169"/>
      <c r="BA338" s="169"/>
      <c r="BB338" s="169"/>
      <c r="BC338" s="169"/>
      <c r="BD338" s="169"/>
      <c r="BE338" s="169"/>
      <c r="BF338" s="169"/>
      <c r="BG338" s="169"/>
      <c r="BH338" s="169"/>
      <c r="BI338" s="169"/>
      <c r="BJ338" s="169"/>
      <c r="BK338" s="169"/>
      <c r="BL338" s="169"/>
      <c r="BM338" s="169"/>
      <c r="BN338" s="169"/>
      <c r="BO338" s="169"/>
      <c r="BP338" s="169"/>
      <c r="BQ338" s="169"/>
      <c r="BR338" s="169"/>
      <c r="BS338" s="169"/>
      <c r="BT338" s="169"/>
      <c r="BU338" s="169"/>
      <c r="BV338" s="169"/>
      <c r="BW338" s="169"/>
      <c r="BX338" s="169"/>
      <c r="BY338" s="169"/>
      <c r="BZ338" s="169"/>
      <c r="CA338" s="169"/>
      <c r="CB338" s="169"/>
      <c r="CO338" s="63">
        <v>9</v>
      </c>
      <c r="CP338" s="63" t="s">
        <v>133</v>
      </c>
      <c r="CQ338" s="63" t="s">
        <v>1013</v>
      </c>
      <c r="CR338" s="63" t="s">
        <v>697</v>
      </c>
      <c r="CS338" s="63">
        <v>429</v>
      </c>
    </row>
    <row r="339" spans="1:97" s="17" customFormat="1" ht="13.5">
      <c r="A339" s="167"/>
      <c r="B339" s="19"/>
      <c r="AD339" s="167"/>
      <c r="AE339" s="167"/>
      <c r="AF339" s="167"/>
      <c r="AG339" s="169"/>
      <c r="AH339" s="169"/>
      <c r="AI339" s="169"/>
      <c r="AJ339" s="169"/>
      <c r="AK339" s="169"/>
      <c r="AL339" s="169"/>
      <c r="AM339" s="169"/>
      <c r="AN339" s="169"/>
      <c r="AO339" s="169"/>
      <c r="AP339" s="169"/>
      <c r="AQ339" s="169"/>
      <c r="AR339" s="169"/>
      <c r="AS339" s="169"/>
      <c r="AT339" s="169"/>
      <c r="AU339" s="169"/>
      <c r="AV339" s="169"/>
      <c r="AW339" s="169"/>
      <c r="AX339" s="169"/>
      <c r="AY339" s="169"/>
      <c r="AZ339" s="169"/>
      <c r="BA339" s="169"/>
      <c r="BB339" s="169"/>
      <c r="BC339" s="169"/>
      <c r="BD339" s="169"/>
      <c r="BE339" s="169"/>
      <c r="BF339" s="169"/>
      <c r="BG339" s="169"/>
      <c r="BH339" s="169"/>
      <c r="BI339" s="169"/>
      <c r="BJ339" s="169"/>
      <c r="BK339" s="169"/>
      <c r="BL339" s="169"/>
      <c r="BM339" s="169"/>
      <c r="BN339" s="169"/>
      <c r="BO339" s="169"/>
      <c r="BP339" s="169"/>
      <c r="BQ339" s="169"/>
      <c r="BR339" s="169"/>
      <c r="BS339" s="169"/>
      <c r="BT339" s="169"/>
      <c r="BU339" s="169"/>
      <c r="BV339" s="169"/>
      <c r="BW339" s="169"/>
      <c r="BX339" s="169"/>
      <c r="BY339" s="169"/>
      <c r="BZ339" s="169"/>
      <c r="CA339" s="169"/>
      <c r="CB339" s="169"/>
      <c r="CO339" s="63">
        <v>9</v>
      </c>
      <c r="CP339" s="63" t="s">
        <v>133</v>
      </c>
      <c r="CQ339" s="63" t="s">
        <v>1013</v>
      </c>
      <c r="CR339" s="63" t="s">
        <v>706</v>
      </c>
      <c r="CS339" s="63">
        <v>430</v>
      </c>
    </row>
    <row r="340" spans="1:97" s="17" customFormat="1" ht="13.5">
      <c r="A340" s="167"/>
      <c r="B340" s="19"/>
      <c r="AD340" s="167"/>
      <c r="AE340" s="167"/>
      <c r="AF340" s="167"/>
      <c r="AG340" s="169"/>
      <c r="AH340" s="169"/>
      <c r="AI340" s="169"/>
      <c r="AJ340" s="169"/>
      <c r="AK340" s="169"/>
      <c r="AL340" s="169"/>
      <c r="AM340" s="169"/>
      <c r="AN340" s="169"/>
      <c r="AO340" s="169"/>
      <c r="AP340" s="169"/>
      <c r="AQ340" s="169"/>
      <c r="AR340" s="169"/>
      <c r="AS340" s="169"/>
      <c r="AT340" s="169"/>
      <c r="AU340" s="169"/>
      <c r="AV340" s="169"/>
      <c r="AW340" s="169"/>
      <c r="AX340" s="169"/>
      <c r="AY340" s="169"/>
      <c r="AZ340" s="169"/>
      <c r="BA340" s="169"/>
      <c r="BB340" s="169"/>
      <c r="BC340" s="169"/>
      <c r="BD340" s="169"/>
      <c r="BE340" s="169"/>
      <c r="BF340" s="169"/>
      <c r="BG340" s="169"/>
      <c r="BH340" s="169"/>
      <c r="BI340" s="169"/>
      <c r="BJ340" s="169"/>
      <c r="BK340" s="169"/>
      <c r="BL340" s="169"/>
      <c r="BM340" s="169"/>
      <c r="BN340" s="169"/>
      <c r="BO340" s="169"/>
      <c r="BP340" s="169"/>
      <c r="BQ340" s="169"/>
      <c r="BR340" s="169"/>
      <c r="BS340" s="169"/>
      <c r="BT340" s="169"/>
      <c r="BU340" s="169"/>
      <c r="BV340" s="169"/>
      <c r="BW340" s="169"/>
      <c r="BX340" s="169"/>
      <c r="BY340" s="169"/>
      <c r="BZ340" s="169"/>
      <c r="CA340" s="169"/>
      <c r="CB340" s="169"/>
      <c r="CO340" s="63">
        <v>9</v>
      </c>
      <c r="CP340" s="63" t="s">
        <v>133</v>
      </c>
      <c r="CQ340" s="63" t="s">
        <v>1013</v>
      </c>
      <c r="CR340" s="63" t="s">
        <v>1106</v>
      </c>
      <c r="CS340" s="63">
        <v>431</v>
      </c>
    </row>
    <row r="341" spans="1:97" s="17" customFormat="1" ht="13.5">
      <c r="A341" s="167"/>
      <c r="B341" s="19"/>
      <c r="AD341" s="167"/>
      <c r="AE341" s="167"/>
      <c r="AF341" s="167"/>
      <c r="AG341" s="169"/>
      <c r="AH341" s="169"/>
      <c r="AI341" s="169"/>
      <c r="AJ341" s="169"/>
      <c r="AK341" s="169"/>
      <c r="AL341" s="169"/>
      <c r="AM341" s="169"/>
      <c r="AN341" s="169"/>
      <c r="AO341" s="169"/>
      <c r="AP341" s="169"/>
      <c r="AQ341" s="169"/>
      <c r="AR341" s="169"/>
      <c r="AS341" s="169"/>
      <c r="AT341" s="169"/>
      <c r="AU341" s="169"/>
      <c r="AV341" s="169"/>
      <c r="AW341" s="169"/>
      <c r="AX341" s="169"/>
      <c r="AY341" s="169"/>
      <c r="AZ341" s="169"/>
      <c r="BA341" s="169"/>
      <c r="BB341" s="169"/>
      <c r="BC341" s="169"/>
      <c r="BD341" s="169"/>
      <c r="BE341" s="169"/>
      <c r="BF341" s="169"/>
      <c r="BG341" s="169"/>
      <c r="BH341" s="169"/>
      <c r="BI341" s="169"/>
      <c r="BJ341" s="169"/>
      <c r="BK341" s="169"/>
      <c r="BL341" s="169"/>
      <c r="BM341" s="169"/>
      <c r="BN341" s="169"/>
      <c r="BO341" s="169"/>
      <c r="BP341" s="169"/>
      <c r="BQ341" s="169"/>
      <c r="BR341" s="169"/>
      <c r="BS341" s="169"/>
      <c r="BT341" s="169"/>
      <c r="BU341" s="169"/>
      <c r="BV341" s="169"/>
      <c r="BW341" s="169"/>
      <c r="BX341" s="169"/>
      <c r="BY341" s="169"/>
      <c r="BZ341" s="169"/>
      <c r="CA341" s="169"/>
      <c r="CB341" s="169"/>
      <c r="CO341" s="63"/>
      <c r="CP341" s="63"/>
      <c r="CQ341" s="63"/>
      <c r="CR341" s="63"/>
      <c r="CS341" s="63"/>
    </row>
    <row r="342" spans="1:97" s="17" customFormat="1" ht="13.5">
      <c r="A342" s="167"/>
      <c r="B342" s="19"/>
      <c r="AD342" s="167"/>
      <c r="AE342" s="167"/>
      <c r="AF342" s="167"/>
      <c r="AG342" s="169"/>
      <c r="AH342" s="169"/>
      <c r="AI342" s="169"/>
      <c r="AJ342" s="169"/>
      <c r="AK342" s="169"/>
      <c r="AL342" s="169"/>
      <c r="AM342" s="169"/>
      <c r="AN342" s="169"/>
      <c r="AO342" s="169"/>
      <c r="AP342" s="169"/>
      <c r="AQ342" s="169"/>
      <c r="AR342" s="169"/>
      <c r="AS342" s="169"/>
      <c r="AT342" s="169"/>
      <c r="AU342" s="169"/>
      <c r="AV342" s="169"/>
      <c r="AW342" s="169"/>
      <c r="AX342" s="169"/>
      <c r="AY342" s="169"/>
      <c r="AZ342" s="169"/>
      <c r="BA342" s="169"/>
      <c r="BB342" s="169"/>
      <c r="BC342" s="169"/>
      <c r="BD342" s="169"/>
      <c r="BE342" s="169"/>
      <c r="BF342" s="169"/>
      <c r="BG342" s="169"/>
      <c r="BH342" s="169"/>
      <c r="BI342" s="169"/>
      <c r="BJ342" s="169"/>
      <c r="BK342" s="169"/>
      <c r="BL342" s="169"/>
      <c r="BM342" s="169"/>
      <c r="BN342" s="169"/>
      <c r="BO342" s="169"/>
      <c r="BP342" s="169"/>
      <c r="BQ342" s="169"/>
      <c r="BR342" s="169"/>
      <c r="BS342" s="169"/>
      <c r="BT342" s="169"/>
      <c r="BU342" s="169"/>
      <c r="BV342" s="169"/>
      <c r="BW342" s="169"/>
      <c r="BX342" s="169"/>
      <c r="BY342" s="169"/>
      <c r="BZ342" s="169"/>
      <c r="CA342" s="169"/>
      <c r="CB342" s="169"/>
      <c r="CO342" s="63"/>
      <c r="CP342" s="63"/>
      <c r="CQ342" s="63"/>
      <c r="CR342" s="63"/>
      <c r="CS342" s="63"/>
    </row>
    <row r="343" spans="1:97" s="17" customFormat="1" ht="13.5">
      <c r="A343" s="167"/>
      <c r="B343" s="19"/>
      <c r="AD343" s="167"/>
      <c r="AE343" s="167"/>
      <c r="AF343" s="167"/>
      <c r="AG343" s="169"/>
      <c r="AH343" s="169"/>
      <c r="AI343" s="169"/>
      <c r="AJ343" s="169"/>
      <c r="AK343" s="169"/>
      <c r="AL343" s="169"/>
      <c r="AM343" s="169"/>
      <c r="AN343" s="169"/>
      <c r="AO343" s="169"/>
      <c r="AP343" s="169"/>
      <c r="AQ343" s="169"/>
      <c r="AR343" s="169"/>
      <c r="AS343" s="169"/>
      <c r="AT343" s="169"/>
      <c r="AU343" s="169"/>
      <c r="AV343" s="169"/>
      <c r="AW343" s="169"/>
      <c r="AX343" s="169"/>
      <c r="AY343" s="169"/>
      <c r="AZ343" s="169"/>
      <c r="BA343" s="169"/>
      <c r="BB343" s="169"/>
      <c r="BC343" s="169"/>
      <c r="BD343" s="169"/>
      <c r="BE343" s="169"/>
      <c r="BF343" s="169"/>
      <c r="BG343" s="169"/>
      <c r="BH343" s="169"/>
      <c r="BI343" s="169"/>
      <c r="BJ343" s="169"/>
      <c r="BK343" s="169"/>
      <c r="BL343" s="169"/>
      <c r="BM343" s="169"/>
      <c r="BN343" s="169"/>
      <c r="BO343" s="169"/>
      <c r="BP343" s="169"/>
      <c r="BQ343" s="169"/>
      <c r="BR343" s="169"/>
      <c r="BS343" s="169"/>
      <c r="BT343" s="169"/>
      <c r="BU343" s="169"/>
      <c r="BV343" s="169"/>
      <c r="BW343" s="169"/>
      <c r="BX343" s="169"/>
      <c r="BY343" s="169"/>
      <c r="BZ343" s="169"/>
      <c r="CA343" s="169"/>
      <c r="CB343" s="169"/>
      <c r="CO343" s="63">
        <v>10</v>
      </c>
      <c r="CP343" s="63" t="s">
        <v>118</v>
      </c>
      <c r="CQ343" s="63" t="s">
        <v>1111</v>
      </c>
      <c r="CR343" s="63" t="s">
        <v>584</v>
      </c>
      <c r="CS343" s="63">
        <v>433</v>
      </c>
    </row>
    <row r="344" spans="1:97" s="17" customFormat="1" ht="13.5">
      <c r="A344" s="167"/>
      <c r="B344" s="19"/>
      <c r="AD344" s="167"/>
      <c r="AE344" s="167"/>
      <c r="AF344" s="167"/>
      <c r="AG344" s="169"/>
      <c r="AH344" s="169"/>
      <c r="AI344" s="169"/>
      <c r="AJ344" s="169"/>
      <c r="AK344" s="169"/>
      <c r="AL344" s="169"/>
      <c r="AM344" s="169"/>
      <c r="AN344" s="169"/>
      <c r="AO344" s="169"/>
      <c r="AP344" s="169"/>
      <c r="AQ344" s="169"/>
      <c r="AR344" s="169"/>
      <c r="AS344" s="169"/>
      <c r="AT344" s="169"/>
      <c r="AU344" s="169"/>
      <c r="AV344" s="169"/>
      <c r="AW344" s="169"/>
      <c r="AX344" s="169"/>
      <c r="AY344" s="169"/>
      <c r="AZ344" s="169"/>
      <c r="BA344" s="169"/>
      <c r="BB344" s="169"/>
      <c r="BC344" s="169"/>
      <c r="BD344" s="169"/>
      <c r="BE344" s="169"/>
      <c r="BF344" s="169"/>
      <c r="BG344" s="169"/>
      <c r="BH344" s="169"/>
      <c r="BI344" s="169"/>
      <c r="BJ344" s="169"/>
      <c r="BK344" s="169"/>
      <c r="BL344" s="169"/>
      <c r="BM344" s="169"/>
      <c r="BN344" s="169"/>
      <c r="BO344" s="169"/>
      <c r="BP344" s="169"/>
      <c r="BQ344" s="169"/>
      <c r="BR344" s="169"/>
      <c r="BS344" s="169"/>
      <c r="BT344" s="169"/>
      <c r="BU344" s="169"/>
      <c r="BV344" s="169"/>
      <c r="BW344" s="169"/>
      <c r="BX344" s="169"/>
      <c r="BY344" s="169"/>
      <c r="BZ344" s="169"/>
      <c r="CA344" s="169"/>
      <c r="CB344" s="169"/>
      <c r="CO344" s="63">
        <v>10</v>
      </c>
      <c r="CP344" s="63" t="s">
        <v>118</v>
      </c>
      <c r="CQ344" s="63" t="s">
        <v>1111</v>
      </c>
      <c r="CR344" s="63" t="s">
        <v>585</v>
      </c>
      <c r="CS344" s="63">
        <v>434</v>
      </c>
    </row>
    <row r="345" spans="1:97" s="17" customFormat="1" ht="13.5">
      <c r="A345" s="167"/>
      <c r="B345" s="19"/>
      <c r="AD345" s="167"/>
      <c r="AE345" s="167"/>
      <c r="AF345" s="167"/>
      <c r="AG345" s="169"/>
      <c r="AH345" s="169"/>
      <c r="AI345" s="169"/>
      <c r="AJ345" s="169"/>
      <c r="AK345" s="169"/>
      <c r="AL345" s="169"/>
      <c r="AM345" s="169"/>
      <c r="AN345" s="169"/>
      <c r="AO345" s="169"/>
      <c r="AP345" s="169"/>
      <c r="AQ345" s="169"/>
      <c r="AR345" s="169"/>
      <c r="AS345" s="169"/>
      <c r="AT345" s="169"/>
      <c r="AU345" s="169"/>
      <c r="AV345" s="169"/>
      <c r="AW345" s="169"/>
      <c r="AX345" s="169"/>
      <c r="AY345" s="169"/>
      <c r="AZ345" s="169"/>
      <c r="BA345" s="169"/>
      <c r="BB345" s="169"/>
      <c r="BC345" s="169"/>
      <c r="BD345" s="169"/>
      <c r="BE345" s="169"/>
      <c r="BF345" s="169"/>
      <c r="BG345" s="169"/>
      <c r="BH345" s="169"/>
      <c r="BI345" s="169"/>
      <c r="BJ345" s="169"/>
      <c r="BK345" s="169"/>
      <c r="BL345" s="169"/>
      <c r="BM345" s="169"/>
      <c r="BN345" s="169"/>
      <c r="BO345" s="169"/>
      <c r="BP345" s="169"/>
      <c r="BQ345" s="169"/>
      <c r="BR345" s="169"/>
      <c r="BS345" s="169"/>
      <c r="BT345" s="169"/>
      <c r="BU345" s="169"/>
      <c r="BV345" s="169"/>
      <c r="BW345" s="169"/>
      <c r="BX345" s="169"/>
      <c r="BY345" s="169"/>
      <c r="BZ345" s="169"/>
      <c r="CA345" s="169"/>
      <c r="CB345" s="169"/>
      <c r="CO345" s="63">
        <v>10</v>
      </c>
      <c r="CP345" s="63" t="s">
        <v>118</v>
      </c>
      <c r="CQ345" s="63" t="s">
        <v>1111</v>
      </c>
      <c r="CR345" s="63" t="s">
        <v>586</v>
      </c>
      <c r="CS345" s="63">
        <v>435</v>
      </c>
    </row>
    <row r="346" spans="1:97" s="17" customFormat="1" ht="13.5">
      <c r="A346" s="167"/>
      <c r="B346" s="19"/>
      <c r="AD346" s="167"/>
      <c r="AE346" s="167"/>
      <c r="AF346" s="167"/>
      <c r="AG346" s="169"/>
      <c r="AH346" s="169"/>
      <c r="AI346" s="169"/>
      <c r="AJ346" s="169"/>
      <c r="AK346" s="169"/>
      <c r="AL346" s="169"/>
      <c r="AM346" s="169"/>
      <c r="AN346" s="169"/>
      <c r="AO346" s="169"/>
      <c r="AP346" s="169"/>
      <c r="AQ346" s="169"/>
      <c r="AR346" s="169"/>
      <c r="AS346" s="169"/>
      <c r="AT346" s="169"/>
      <c r="AU346" s="169"/>
      <c r="AV346" s="169"/>
      <c r="AW346" s="169"/>
      <c r="AX346" s="169"/>
      <c r="AY346" s="169"/>
      <c r="AZ346" s="169"/>
      <c r="BA346" s="169"/>
      <c r="BB346" s="169"/>
      <c r="BC346" s="169"/>
      <c r="BD346" s="169"/>
      <c r="BE346" s="169"/>
      <c r="BF346" s="169"/>
      <c r="BG346" s="169"/>
      <c r="BH346" s="169"/>
      <c r="BI346" s="169"/>
      <c r="BJ346" s="169"/>
      <c r="BK346" s="169"/>
      <c r="BL346" s="169"/>
      <c r="BM346" s="169"/>
      <c r="BN346" s="169"/>
      <c r="BO346" s="169"/>
      <c r="BP346" s="169"/>
      <c r="BQ346" s="169"/>
      <c r="BR346" s="169"/>
      <c r="BS346" s="169"/>
      <c r="BT346" s="169"/>
      <c r="BU346" s="169"/>
      <c r="BV346" s="169"/>
      <c r="BW346" s="169"/>
      <c r="BX346" s="169"/>
      <c r="BY346" s="169"/>
      <c r="BZ346" s="169"/>
      <c r="CA346" s="169"/>
      <c r="CB346" s="169"/>
      <c r="CO346" s="63">
        <v>10</v>
      </c>
      <c r="CP346" s="63" t="s">
        <v>118</v>
      </c>
      <c r="CQ346" s="63" t="s">
        <v>1111</v>
      </c>
      <c r="CR346" s="63" t="s">
        <v>587</v>
      </c>
      <c r="CS346" s="63">
        <v>436</v>
      </c>
    </row>
    <row r="347" spans="1:97" s="17" customFormat="1" ht="13.5">
      <c r="A347" s="167"/>
      <c r="B347" s="19"/>
      <c r="AD347" s="167"/>
      <c r="AE347" s="167"/>
      <c r="AF347" s="167"/>
      <c r="AG347" s="169"/>
      <c r="AH347" s="169"/>
      <c r="AI347" s="169"/>
      <c r="AJ347" s="169"/>
      <c r="AK347" s="169"/>
      <c r="AL347" s="169"/>
      <c r="AM347" s="169"/>
      <c r="AN347" s="169"/>
      <c r="AO347" s="169"/>
      <c r="AP347" s="169"/>
      <c r="AQ347" s="169"/>
      <c r="AR347" s="169"/>
      <c r="AS347" s="169"/>
      <c r="AT347" s="169"/>
      <c r="AU347" s="169"/>
      <c r="AV347" s="169"/>
      <c r="AW347" s="169"/>
      <c r="AX347" s="169"/>
      <c r="AY347" s="169"/>
      <c r="AZ347" s="169"/>
      <c r="BA347" s="169"/>
      <c r="BB347" s="169"/>
      <c r="BC347" s="169"/>
      <c r="BD347" s="169"/>
      <c r="BE347" s="169"/>
      <c r="BF347" s="169"/>
      <c r="BG347" s="169"/>
      <c r="BH347" s="169"/>
      <c r="BI347" s="169"/>
      <c r="BJ347" s="169"/>
      <c r="BK347" s="169"/>
      <c r="BL347" s="169"/>
      <c r="BM347" s="169"/>
      <c r="BN347" s="169"/>
      <c r="BO347" s="169"/>
      <c r="BP347" s="169"/>
      <c r="BQ347" s="169"/>
      <c r="BR347" s="169"/>
      <c r="BS347" s="169"/>
      <c r="BT347" s="169"/>
      <c r="BU347" s="169"/>
      <c r="BV347" s="169"/>
      <c r="BW347" s="169"/>
      <c r="BX347" s="169"/>
      <c r="BY347" s="169"/>
      <c r="BZ347" s="169"/>
      <c r="CA347" s="169"/>
      <c r="CB347" s="169"/>
      <c r="CO347" s="63">
        <v>10</v>
      </c>
      <c r="CP347" s="63" t="s">
        <v>118</v>
      </c>
      <c r="CQ347" s="63" t="s">
        <v>1111</v>
      </c>
      <c r="CR347" s="63" t="s">
        <v>588</v>
      </c>
      <c r="CS347" s="63">
        <v>437</v>
      </c>
    </row>
    <row r="348" spans="1:97" s="17" customFormat="1" ht="13.5">
      <c r="A348" s="167"/>
      <c r="B348" s="19"/>
      <c r="AD348" s="167"/>
      <c r="AE348" s="167"/>
      <c r="AF348" s="167"/>
      <c r="AG348" s="169"/>
      <c r="AH348" s="169"/>
      <c r="AI348" s="169"/>
      <c r="AJ348" s="169"/>
      <c r="AK348" s="169"/>
      <c r="AL348" s="169"/>
      <c r="AM348" s="169"/>
      <c r="AN348" s="169"/>
      <c r="AO348" s="169"/>
      <c r="AP348" s="169"/>
      <c r="AQ348" s="169"/>
      <c r="AR348" s="169"/>
      <c r="AS348" s="169"/>
      <c r="AT348" s="169"/>
      <c r="AU348" s="169"/>
      <c r="AV348" s="169"/>
      <c r="AW348" s="169"/>
      <c r="AX348" s="169"/>
      <c r="AY348" s="169"/>
      <c r="AZ348" s="169"/>
      <c r="BA348" s="169"/>
      <c r="BB348" s="169"/>
      <c r="BC348" s="169"/>
      <c r="BD348" s="169"/>
      <c r="BE348" s="169"/>
      <c r="BF348" s="169"/>
      <c r="BG348" s="169"/>
      <c r="BH348" s="169"/>
      <c r="BI348" s="169"/>
      <c r="BJ348" s="169"/>
      <c r="BK348" s="169"/>
      <c r="BL348" s="169"/>
      <c r="BM348" s="169"/>
      <c r="BN348" s="169"/>
      <c r="BO348" s="169"/>
      <c r="BP348" s="169"/>
      <c r="BQ348" s="169"/>
      <c r="BR348" s="169"/>
      <c r="BS348" s="169"/>
      <c r="BT348" s="169"/>
      <c r="BU348" s="169"/>
      <c r="BV348" s="169"/>
      <c r="BW348" s="169"/>
      <c r="BX348" s="169"/>
      <c r="BY348" s="169"/>
      <c r="BZ348" s="169"/>
      <c r="CA348" s="169"/>
      <c r="CB348" s="169"/>
      <c r="CO348" s="63">
        <v>10</v>
      </c>
      <c r="CP348" s="63" t="s">
        <v>118</v>
      </c>
      <c r="CQ348" s="63" t="s">
        <v>1111</v>
      </c>
      <c r="CR348" s="63" t="s">
        <v>589</v>
      </c>
      <c r="CS348" s="63">
        <v>438</v>
      </c>
    </row>
    <row r="349" spans="1:97" s="17" customFormat="1" ht="13.5">
      <c r="A349" s="167"/>
      <c r="B349" s="19"/>
      <c r="AD349" s="167"/>
      <c r="AE349" s="167"/>
      <c r="AF349" s="167"/>
      <c r="AG349" s="169"/>
      <c r="AH349" s="169"/>
      <c r="AI349" s="169"/>
      <c r="AJ349" s="169"/>
      <c r="AK349" s="169"/>
      <c r="AL349" s="169"/>
      <c r="AM349" s="169"/>
      <c r="AN349" s="169"/>
      <c r="AO349" s="169"/>
      <c r="AP349" s="169"/>
      <c r="AQ349" s="169"/>
      <c r="AR349" s="169"/>
      <c r="AS349" s="169"/>
      <c r="AT349" s="169"/>
      <c r="AU349" s="169"/>
      <c r="AV349" s="169"/>
      <c r="AW349" s="169"/>
      <c r="AX349" s="169"/>
      <c r="AY349" s="169"/>
      <c r="AZ349" s="169"/>
      <c r="BA349" s="169"/>
      <c r="BB349" s="169"/>
      <c r="BC349" s="169"/>
      <c r="BD349" s="169"/>
      <c r="BE349" s="169"/>
      <c r="BF349" s="169"/>
      <c r="BG349" s="169"/>
      <c r="BH349" s="169"/>
      <c r="BI349" s="169"/>
      <c r="BJ349" s="169"/>
      <c r="BK349" s="169"/>
      <c r="BL349" s="169"/>
      <c r="BM349" s="169"/>
      <c r="BN349" s="169"/>
      <c r="BO349" s="169"/>
      <c r="BP349" s="169"/>
      <c r="BQ349" s="169"/>
      <c r="BR349" s="169"/>
      <c r="BS349" s="169"/>
      <c r="BT349" s="169"/>
      <c r="BU349" s="169"/>
      <c r="BV349" s="169"/>
      <c r="BW349" s="169"/>
      <c r="BX349" s="169"/>
      <c r="BY349" s="169"/>
      <c r="BZ349" s="169"/>
      <c r="CA349" s="169"/>
      <c r="CB349" s="169"/>
      <c r="CO349" s="63">
        <v>10</v>
      </c>
      <c r="CP349" s="63" t="s">
        <v>118</v>
      </c>
      <c r="CQ349" s="63" t="s">
        <v>1111</v>
      </c>
      <c r="CR349" s="63" t="s">
        <v>590</v>
      </c>
      <c r="CS349" s="63">
        <v>439</v>
      </c>
    </row>
    <row r="350" spans="1:97" s="17" customFormat="1" ht="13.5">
      <c r="A350" s="167"/>
      <c r="B350" s="19"/>
      <c r="AD350" s="167"/>
      <c r="AE350" s="167"/>
      <c r="AF350" s="167"/>
      <c r="AG350" s="169"/>
      <c r="AH350" s="169"/>
      <c r="AI350" s="169"/>
      <c r="AJ350" s="169"/>
      <c r="AK350" s="169"/>
      <c r="AL350" s="169"/>
      <c r="AM350" s="169"/>
      <c r="AN350" s="169"/>
      <c r="AO350" s="169"/>
      <c r="AP350" s="169"/>
      <c r="AQ350" s="169"/>
      <c r="AR350" s="169"/>
      <c r="AS350" s="169"/>
      <c r="AT350" s="169"/>
      <c r="AU350" s="169"/>
      <c r="AV350" s="169"/>
      <c r="AW350" s="169"/>
      <c r="AX350" s="169"/>
      <c r="AY350" s="169"/>
      <c r="AZ350" s="169"/>
      <c r="BA350" s="169"/>
      <c r="BB350" s="169"/>
      <c r="BC350" s="169"/>
      <c r="BD350" s="169"/>
      <c r="BE350" s="169"/>
      <c r="BF350" s="169"/>
      <c r="BG350" s="169"/>
      <c r="BH350" s="169"/>
      <c r="BI350" s="169"/>
      <c r="BJ350" s="169"/>
      <c r="BK350" s="169"/>
      <c r="BL350" s="169"/>
      <c r="BM350" s="169"/>
      <c r="BN350" s="169"/>
      <c r="BO350" s="169"/>
      <c r="BP350" s="169"/>
      <c r="BQ350" s="169"/>
      <c r="BR350" s="169"/>
      <c r="BS350" s="169"/>
      <c r="BT350" s="169"/>
      <c r="BU350" s="169"/>
      <c r="BV350" s="169"/>
      <c r="BW350" s="169"/>
      <c r="BX350" s="169"/>
      <c r="BY350" s="169"/>
      <c r="BZ350" s="169"/>
      <c r="CA350" s="169"/>
      <c r="CB350" s="169"/>
      <c r="CO350" s="63">
        <v>10</v>
      </c>
      <c r="CP350" s="63" t="s">
        <v>118</v>
      </c>
      <c r="CQ350" s="63" t="s">
        <v>1111</v>
      </c>
      <c r="CR350" s="63" t="s">
        <v>591</v>
      </c>
      <c r="CS350" s="63">
        <v>440</v>
      </c>
    </row>
    <row r="351" spans="1:97" s="17" customFormat="1" ht="13.5">
      <c r="A351" s="167"/>
      <c r="B351" s="19"/>
      <c r="AD351" s="167"/>
      <c r="AE351" s="167"/>
      <c r="AF351" s="167"/>
      <c r="AG351" s="169"/>
      <c r="AH351" s="169"/>
      <c r="AI351" s="169"/>
      <c r="AJ351" s="169"/>
      <c r="AK351" s="169"/>
      <c r="AL351" s="169"/>
      <c r="AM351" s="169"/>
      <c r="AN351" s="169"/>
      <c r="AO351" s="169"/>
      <c r="AP351" s="169"/>
      <c r="AQ351" s="169"/>
      <c r="AR351" s="169"/>
      <c r="AS351" s="169"/>
      <c r="AT351" s="169"/>
      <c r="AU351" s="169"/>
      <c r="AV351" s="169"/>
      <c r="AW351" s="169"/>
      <c r="AX351" s="169"/>
      <c r="AY351" s="169"/>
      <c r="AZ351" s="169"/>
      <c r="BA351" s="169"/>
      <c r="BB351" s="169"/>
      <c r="BC351" s="169"/>
      <c r="BD351" s="169"/>
      <c r="BE351" s="169"/>
      <c r="BF351" s="169"/>
      <c r="BG351" s="169"/>
      <c r="BH351" s="169"/>
      <c r="BI351" s="169"/>
      <c r="BJ351" s="169"/>
      <c r="BK351" s="169"/>
      <c r="BL351" s="169"/>
      <c r="BM351" s="169"/>
      <c r="BN351" s="169"/>
      <c r="BO351" s="169"/>
      <c r="BP351" s="169"/>
      <c r="BQ351" s="169"/>
      <c r="BR351" s="169"/>
      <c r="BS351" s="169"/>
      <c r="BT351" s="169"/>
      <c r="BU351" s="169"/>
      <c r="BV351" s="169"/>
      <c r="BW351" s="169"/>
      <c r="BX351" s="169"/>
      <c r="BY351" s="169"/>
      <c r="BZ351" s="169"/>
      <c r="CA351" s="169"/>
      <c r="CB351" s="169"/>
      <c r="CO351" s="63">
        <v>10</v>
      </c>
      <c r="CP351" s="63" t="s">
        <v>118</v>
      </c>
      <c r="CQ351" s="63" t="s">
        <v>1111</v>
      </c>
      <c r="CR351" s="63" t="s">
        <v>592</v>
      </c>
      <c r="CS351" s="63">
        <v>441</v>
      </c>
    </row>
    <row r="352" spans="1:97" s="17" customFormat="1" ht="13.5">
      <c r="A352" s="167"/>
      <c r="B352" s="19"/>
      <c r="AD352" s="167"/>
      <c r="AE352" s="167"/>
      <c r="AF352" s="167"/>
      <c r="AG352" s="169"/>
      <c r="AH352" s="169"/>
      <c r="AI352" s="169"/>
      <c r="AJ352" s="169"/>
      <c r="AK352" s="169"/>
      <c r="AL352" s="169"/>
      <c r="AM352" s="169"/>
      <c r="AN352" s="169"/>
      <c r="AO352" s="169"/>
      <c r="AP352" s="169"/>
      <c r="AQ352" s="169"/>
      <c r="AR352" s="169"/>
      <c r="AS352" s="169"/>
      <c r="AT352" s="169"/>
      <c r="AU352" s="169"/>
      <c r="AV352" s="169"/>
      <c r="AW352" s="169"/>
      <c r="AX352" s="169"/>
      <c r="AY352" s="169"/>
      <c r="AZ352" s="169"/>
      <c r="BA352" s="169"/>
      <c r="BB352" s="169"/>
      <c r="BC352" s="169"/>
      <c r="BD352" s="169"/>
      <c r="BE352" s="169"/>
      <c r="BF352" s="169"/>
      <c r="BG352" s="169"/>
      <c r="BH352" s="169"/>
      <c r="BI352" s="169"/>
      <c r="BJ352" s="169"/>
      <c r="BK352" s="169"/>
      <c r="BL352" s="169"/>
      <c r="BM352" s="169"/>
      <c r="BN352" s="169"/>
      <c r="BO352" s="169"/>
      <c r="BP352" s="169"/>
      <c r="BQ352" s="169"/>
      <c r="BR352" s="169"/>
      <c r="BS352" s="169"/>
      <c r="BT352" s="169"/>
      <c r="BU352" s="169"/>
      <c r="BV352" s="169"/>
      <c r="BW352" s="169"/>
      <c r="BX352" s="169"/>
      <c r="BY352" s="169"/>
      <c r="BZ352" s="169"/>
      <c r="CA352" s="169"/>
      <c r="CB352" s="169"/>
      <c r="CO352" s="63">
        <v>10</v>
      </c>
      <c r="CP352" s="63" t="s">
        <v>118</v>
      </c>
      <c r="CQ352" s="63" t="s">
        <v>1111</v>
      </c>
      <c r="CR352" s="63" t="s">
        <v>593</v>
      </c>
      <c r="CS352" s="63">
        <v>442</v>
      </c>
    </row>
    <row r="353" spans="1:97" s="17" customFormat="1" ht="13.5">
      <c r="A353" s="167"/>
      <c r="B353" s="19"/>
      <c r="AD353" s="167"/>
      <c r="AE353" s="167"/>
      <c r="AF353" s="167"/>
      <c r="AG353" s="169"/>
      <c r="AH353" s="169"/>
      <c r="AI353" s="169"/>
      <c r="AJ353" s="169"/>
      <c r="AK353" s="169"/>
      <c r="AL353" s="169"/>
      <c r="AM353" s="169"/>
      <c r="AN353" s="169"/>
      <c r="AO353" s="169"/>
      <c r="AP353" s="169"/>
      <c r="AQ353" s="169"/>
      <c r="AR353" s="169"/>
      <c r="AS353" s="169"/>
      <c r="AT353" s="169"/>
      <c r="AU353" s="169"/>
      <c r="AV353" s="169"/>
      <c r="AW353" s="169"/>
      <c r="AX353" s="169"/>
      <c r="AY353" s="169"/>
      <c r="AZ353" s="169"/>
      <c r="BA353" s="169"/>
      <c r="BB353" s="169"/>
      <c r="BC353" s="169"/>
      <c r="BD353" s="169"/>
      <c r="BE353" s="169"/>
      <c r="BF353" s="169"/>
      <c r="BG353" s="169"/>
      <c r="BH353" s="169"/>
      <c r="BI353" s="169"/>
      <c r="BJ353" s="169"/>
      <c r="BK353" s="169"/>
      <c r="BL353" s="169"/>
      <c r="BM353" s="169"/>
      <c r="BN353" s="169"/>
      <c r="BO353" s="169"/>
      <c r="BP353" s="169"/>
      <c r="BQ353" s="169"/>
      <c r="BR353" s="169"/>
      <c r="BS353" s="169"/>
      <c r="BT353" s="169"/>
      <c r="BU353" s="169"/>
      <c r="BV353" s="169"/>
      <c r="BW353" s="169"/>
      <c r="BX353" s="169"/>
      <c r="BY353" s="169"/>
      <c r="BZ353" s="169"/>
      <c r="CA353" s="169"/>
      <c r="CB353" s="169"/>
      <c r="CO353" s="63">
        <v>10</v>
      </c>
      <c r="CP353" s="63" t="s">
        <v>118</v>
      </c>
      <c r="CQ353" s="63" t="s">
        <v>1111</v>
      </c>
      <c r="CR353" s="63" t="s">
        <v>594</v>
      </c>
      <c r="CS353" s="63">
        <v>443</v>
      </c>
    </row>
    <row r="354" spans="1:97" s="17" customFormat="1" ht="13.5">
      <c r="A354" s="167"/>
      <c r="B354" s="19"/>
      <c r="AD354" s="167"/>
      <c r="AE354" s="167"/>
      <c r="AF354" s="167"/>
      <c r="AG354" s="169"/>
      <c r="AH354" s="169"/>
      <c r="AI354" s="169"/>
      <c r="AJ354" s="169"/>
      <c r="AK354" s="169"/>
      <c r="AL354" s="169"/>
      <c r="AM354" s="169"/>
      <c r="AN354" s="169"/>
      <c r="AO354" s="169"/>
      <c r="AP354" s="169"/>
      <c r="AQ354" s="169"/>
      <c r="AR354" s="169"/>
      <c r="AS354" s="169"/>
      <c r="AT354" s="169"/>
      <c r="AU354" s="169"/>
      <c r="AV354" s="169"/>
      <c r="AW354" s="169"/>
      <c r="AX354" s="169"/>
      <c r="AY354" s="169"/>
      <c r="AZ354" s="169"/>
      <c r="BA354" s="169"/>
      <c r="BB354" s="169"/>
      <c r="BC354" s="169"/>
      <c r="BD354" s="169"/>
      <c r="BE354" s="169"/>
      <c r="BF354" s="169"/>
      <c r="BG354" s="169"/>
      <c r="BH354" s="169"/>
      <c r="BI354" s="169"/>
      <c r="BJ354" s="169"/>
      <c r="BK354" s="169"/>
      <c r="BL354" s="169"/>
      <c r="BM354" s="169"/>
      <c r="BN354" s="169"/>
      <c r="BO354" s="169"/>
      <c r="BP354" s="169"/>
      <c r="BQ354" s="169"/>
      <c r="BR354" s="169"/>
      <c r="BS354" s="169"/>
      <c r="BT354" s="169"/>
      <c r="BU354" s="169"/>
      <c r="BV354" s="169"/>
      <c r="BW354" s="169"/>
      <c r="BX354" s="169"/>
      <c r="BY354" s="169"/>
      <c r="BZ354" s="169"/>
      <c r="CA354" s="169"/>
      <c r="CB354" s="169"/>
      <c r="CO354" s="63">
        <v>10</v>
      </c>
      <c r="CP354" s="63" t="s">
        <v>118</v>
      </c>
      <c r="CQ354" s="63" t="s">
        <v>1111</v>
      </c>
      <c r="CR354" s="63" t="s">
        <v>595</v>
      </c>
      <c r="CS354" s="63">
        <v>444</v>
      </c>
    </row>
    <row r="355" spans="1:97" s="17" customFormat="1" ht="13.5">
      <c r="A355" s="167"/>
      <c r="B355" s="19"/>
      <c r="AD355" s="167"/>
      <c r="AE355" s="167"/>
      <c r="AF355" s="167"/>
      <c r="AG355" s="169"/>
      <c r="AH355" s="169"/>
      <c r="AI355" s="169"/>
      <c r="AJ355" s="169"/>
      <c r="AK355" s="169"/>
      <c r="AL355" s="169"/>
      <c r="AM355" s="169"/>
      <c r="AN355" s="169"/>
      <c r="AO355" s="169"/>
      <c r="AP355" s="169"/>
      <c r="AQ355" s="169"/>
      <c r="AR355" s="169"/>
      <c r="AS355" s="169"/>
      <c r="AT355" s="169"/>
      <c r="AU355" s="169"/>
      <c r="AV355" s="169"/>
      <c r="AW355" s="169"/>
      <c r="AX355" s="169"/>
      <c r="AY355" s="169"/>
      <c r="AZ355" s="169"/>
      <c r="BA355" s="169"/>
      <c r="BB355" s="169"/>
      <c r="BC355" s="169"/>
      <c r="BD355" s="169"/>
      <c r="BE355" s="169"/>
      <c r="BF355" s="169"/>
      <c r="BG355" s="169"/>
      <c r="BH355" s="169"/>
      <c r="BI355" s="169"/>
      <c r="BJ355" s="169"/>
      <c r="BK355" s="169"/>
      <c r="BL355" s="169"/>
      <c r="BM355" s="169"/>
      <c r="BN355" s="169"/>
      <c r="BO355" s="169"/>
      <c r="BP355" s="169"/>
      <c r="BQ355" s="169"/>
      <c r="BR355" s="169"/>
      <c r="BS355" s="169"/>
      <c r="BT355" s="169"/>
      <c r="BU355" s="169"/>
      <c r="BV355" s="169"/>
      <c r="BW355" s="169"/>
      <c r="BX355" s="169"/>
      <c r="BY355" s="169"/>
      <c r="BZ355" s="169"/>
      <c r="CA355" s="169"/>
      <c r="CB355" s="169"/>
      <c r="CO355" s="63">
        <v>10</v>
      </c>
      <c r="CP355" s="63" t="s">
        <v>118</v>
      </c>
      <c r="CQ355" s="63" t="s">
        <v>1111</v>
      </c>
      <c r="CR355" s="63" t="s">
        <v>596</v>
      </c>
      <c r="CS355" s="63">
        <v>445</v>
      </c>
    </row>
    <row r="356" spans="1:97" s="17" customFormat="1" ht="13.5">
      <c r="A356" s="167"/>
      <c r="B356" s="19"/>
      <c r="AD356" s="167"/>
      <c r="AE356" s="167"/>
      <c r="AF356" s="167"/>
      <c r="AG356" s="169"/>
      <c r="AH356" s="169"/>
      <c r="AI356" s="169"/>
      <c r="AJ356" s="169"/>
      <c r="AK356" s="169"/>
      <c r="AL356" s="169"/>
      <c r="AM356" s="169"/>
      <c r="AN356" s="169"/>
      <c r="AO356" s="169"/>
      <c r="AP356" s="169"/>
      <c r="AQ356" s="169"/>
      <c r="AR356" s="169"/>
      <c r="AS356" s="169"/>
      <c r="AT356" s="169"/>
      <c r="AU356" s="169"/>
      <c r="AV356" s="169"/>
      <c r="AW356" s="169"/>
      <c r="AX356" s="169"/>
      <c r="AY356" s="169"/>
      <c r="AZ356" s="169"/>
      <c r="BA356" s="169"/>
      <c r="BB356" s="169"/>
      <c r="BC356" s="169"/>
      <c r="BD356" s="169"/>
      <c r="BE356" s="169"/>
      <c r="BF356" s="169"/>
      <c r="BG356" s="169"/>
      <c r="BH356" s="169"/>
      <c r="BI356" s="169"/>
      <c r="BJ356" s="169"/>
      <c r="BK356" s="169"/>
      <c r="BL356" s="169"/>
      <c r="BM356" s="169"/>
      <c r="BN356" s="169"/>
      <c r="BO356" s="169"/>
      <c r="BP356" s="169"/>
      <c r="BQ356" s="169"/>
      <c r="BR356" s="169"/>
      <c r="BS356" s="169"/>
      <c r="BT356" s="169"/>
      <c r="BU356" s="169"/>
      <c r="BV356" s="169"/>
      <c r="BW356" s="169"/>
      <c r="BX356" s="169"/>
      <c r="BY356" s="169"/>
      <c r="BZ356" s="169"/>
      <c r="CA356" s="169"/>
      <c r="CB356" s="169"/>
      <c r="CO356" s="63">
        <v>10</v>
      </c>
      <c r="CP356" s="63" t="s">
        <v>118</v>
      </c>
      <c r="CQ356" s="63" t="s">
        <v>1111</v>
      </c>
      <c r="CR356" s="63" t="s">
        <v>597</v>
      </c>
      <c r="CS356" s="63">
        <v>446</v>
      </c>
    </row>
    <row r="357" spans="1:97" s="17" customFormat="1" ht="13.5">
      <c r="A357" s="167"/>
      <c r="B357" s="19"/>
      <c r="AD357" s="167"/>
      <c r="AE357" s="167"/>
      <c r="AF357" s="167"/>
      <c r="AG357" s="169"/>
      <c r="AH357" s="169"/>
      <c r="AI357" s="169"/>
      <c r="AJ357" s="169"/>
      <c r="AK357" s="169"/>
      <c r="AL357" s="169"/>
      <c r="AM357" s="169"/>
      <c r="AN357" s="169"/>
      <c r="AO357" s="169"/>
      <c r="AP357" s="169"/>
      <c r="AQ357" s="169"/>
      <c r="AR357" s="169"/>
      <c r="AS357" s="169"/>
      <c r="AT357" s="169"/>
      <c r="AU357" s="169"/>
      <c r="AV357" s="169"/>
      <c r="AW357" s="169"/>
      <c r="AX357" s="169"/>
      <c r="AY357" s="169"/>
      <c r="AZ357" s="169"/>
      <c r="BA357" s="169"/>
      <c r="BB357" s="169"/>
      <c r="BC357" s="169"/>
      <c r="BD357" s="169"/>
      <c r="BE357" s="169"/>
      <c r="BF357" s="169"/>
      <c r="BG357" s="169"/>
      <c r="BH357" s="169"/>
      <c r="BI357" s="169"/>
      <c r="BJ357" s="169"/>
      <c r="BK357" s="169"/>
      <c r="BL357" s="169"/>
      <c r="BM357" s="169"/>
      <c r="BN357" s="169"/>
      <c r="BO357" s="169"/>
      <c r="BP357" s="169"/>
      <c r="BQ357" s="169"/>
      <c r="BR357" s="169"/>
      <c r="BS357" s="169"/>
      <c r="BT357" s="169"/>
      <c r="BU357" s="169"/>
      <c r="BV357" s="169"/>
      <c r="BW357" s="169"/>
      <c r="BX357" s="169"/>
      <c r="BY357" s="169"/>
      <c r="BZ357" s="169"/>
      <c r="CA357" s="169"/>
      <c r="CB357" s="169"/>
      <c r="CO357" s="63">
        <v>10</v>
      </c>
      <c r="CP357" s="63" t="s">
        <v>118</v>
      </c>
      <c r="CQ357" s="63" t="s">
        <v>1111</v>
      </c>
      <c r="CR357" s="63" t="s">
        <v>598</v>
      </c>
      <c r="CS357" s="63">
        <v>447</v>
      </c>
    </row>
    <row r="358" spans="1:97" s="17" customFormat="1" ht="13.5">
      <c r="A358" s="167"/>
      <c r="B358" s="19"/>
      <c r="AD358" s="167"/>
      <c r="AE358" s="167"/>
      <c r="AF358" s="167"/>
      <c r="AG358" s="169"/>
      <c r="AH358" s="169"/>
      <c r="AI358" s="169"/>
      <c r="AJ358" s="169"/>
      <c r="AK358" s="169"/>
      <c r="AL358" s="169"/>
      <c r="AM358" s="169"/>
      <c r="AN358" s="169"/>
      <c r="AO358" s="169"/>
      <c r="AP358" s="169"/>
      <c r="AQ358" s="169"/>
      <c r="AR358" s="169"/>
      <c r="AS358" s="169"/>
      <c r="AT358" s="169"/>
      <c r="AU358" s="169"/>
      <c r="AV358" s="169"/>
      <c r="AW358" s="169"/>
      <c r="AX358" s="169"/>
      <c r="AY358" s="169"/>
      <c r="AZ358" s="169"/>
      <c r="BA358" s="169"/>
      <c r="BB358" s="169"/>
      <c r="BC358" s="169"/>
      <c r="BD358" s="169"/>
      <c r="BE358" s="169"/>
      <c r="BF358" s="169"/>
      <c r="BG358" s="169"/>
      <c r="BH358" s="169"/>
      <c r="BI358" s="169"/>
      <c r="BJ358" s="169"/>
      <c r="BK358" s="169"/>
      <c r="BL358" s="169"/>
      <c r="BM358" s="169"/>
      <c r="BN358" s="169"/>
      <c r="BO358" s="169"/>
      <c r="BP358" s="169"/>
      <c r="BQ358" s="169"/>
      <c r="BR358" s="169"/>
      <c r="BS358" s="169"/>
      <c r="BT358" s="169"/>
      <c r="BU358" s="169"/>
      <c r="BV358" s="169"/>
      <c r="BW358" s="169"/>
      <c r="BX358" s="169"/>
      <c r="BY358" s="169"/>
      <c r="BZ358" s="169"/>
      <c r="CA358" s="169"/>
      <c r="CB358" s="169"/>
      <c r="CO358" s="63">
        <v>10</v>
      </c>
      <c r="CP358" s="63" t="s">
        <v>118</v>
      </c>
      <c r="CQ358" s="63" t="s">
        <v>1111</v>
      </c>
      <c r="CR358" s="63" t="s">
        <v>599</v>
      </c>
      <c r="CS358" s="63">
        <v>448</v>
      </c>
    </row>
    <row r="359" spans="1:97" s="17" customFormat="1" ht="13.5">
      <c r="A359" s="167"/>
      <c r="B359" s="19"/>
      <c r="AD359" s="167"/>
      <c r="AE359" s="167"/>
      <c r="AF359" s="167"/>
      <c r="AG359" s="169"/>
      <c r="AH359" s="169"/>
      <c r="AI359" s="169"/>
      <c r="AJ359" s="169"/>
      <c r="AK359" s="169"/>
      <c r="AL359" s="169"/>
      <c r="AM359" s="169"/>
      <c r="AN359" s="169"/>
      <c r="AO359" s="169"/>
      <c r="AP359" s="169"/>
      <c r="AQ359" s="169"/>
      <c r="AR359" s="169"/>
      <c r="AS359" s="169"/>
      <c r="AT359" s="169"/>
      <c r="AU359" s="169"/>
      <c r="AV359" s="169"/>
      <c r="AW359" s="169"/>
      <c r="AX359" s="169"/>
      <c r="AY359" s="169"/>
      <c r="AZ359" s="169"/>
      <c r="BA359" s="169"/>
      <c r="BB359" s="169"/>
      <c r="BC359" s="169"/>
      <c r="BD359" s="169"/>
      <c r="BE359" s="169"/>
      <c r="BF359" s="169"/>
      <c r="BG359" s="169"/>
      <c r="BH359" s="169"/>
      <c r="BI359" s="169"/>
      <c r="BJ359" s="169"/>
      <c r="BK359" s="169"/>
      <c r="BL359" s="169"/>
      <c r="BM359" s="169"/>
      <c r="BN359" s="169"/>
      <c r="BO359" s="169"/>
      <c r="BP359" s="169"/>
      <c r="BQ359" s="169"/>
      <c r="BR359" s="169"/>
      <c r="BS359" s="169"/>
      <c r="BT359" s="169"/>
      <c r="BU359" s="169"/>
      <c r="BV359" s="169"/>
      <c r="BW359" s="169"/>
      <c r="BX359" s="169"/>
      <c r="BY359" s="169"/>
      <c r="BZ359" s="169"/>
      <c r="CA359" s="169"/>
      <c r="CB359" s="169"/>
      <c r="CO359" s="63">
        <v>10</v>
      </c>
      <c r="CP359" s="63" t="s">
        <v>118</v>
      </c>
      <c r="CQ359" s="63" t="s">
        <v>1111</v>
      </c>
      <c r="CR359" s="63" t="s">
        <v>600</v>
      </c>
      <c r="CS359" s="63">
        <v>449</v>
      </c>
    </row>
    <row r="360" spans="1:97" s="17" customFormat="1" ht="13.5">
      <c r="A360" s="167"/>
      <c r="B360" s="19"/>
      <c r="AD360" s="167"/>
      <c r="AE360" s="167"/>
      <c r="AF360" s="167"/>
      <c r="AG360" s="169"/>
      <c r="AH360" s="169"/>
      <c r="AI360" s="169"/>
      <c r="AJ360" s="169"/>
      <c r="AK360" s="169"/>
      <c r="AL360" s="169"/>
      <c r="AM360" s="169"/>
      <c r="AN360" s="169"/>
      <c r="AO360" s="169"/>
      <c r="AP360" s="169"/>
      <c r="AQ360" s="169"/>
      <c r="AR360" s="169"/>
      <c r="AS360" s="169"/>
      <c r="AT360" s="169"/>
      <c r="AU360" s="169"/>
      <c r="AV360" s="169"/>
      <c r="AW360" s="169"/>
      <c r="AX360" s="169"/>
      <c r="AY360" s="169"/>
      <c r="AZ360" s="169"/>
      <c r="BA360" s="169"/>
      <c r="BB360" s="169"/>
      <c r="BC360" s="169"/>
      <c r="BD360" s="169"/>
      <c r="BE360" s="169"/>
      <c r="BF360" s="169"/>
      <c r="BG360" s="169"/>
      <c r="BH360" s="169"/>
      <c r="BI360" s="169"/>
      <c r="BJ360" s="169"/>
      <c r="BK360" s="169"/>
      <c r="BL360" s="169"/>
      <c r="BM360" s="169"/>
      <c r="BN360" s="169"/>
      <c r="BO360" s="169"/>
      <c r="BP360" s="169"/>
      <c r="BQ360" s="169"/>
      <c r="BR360" s="169"/>
      <c r="BS360" s="169"/>
      <c r="BT360" s="169"/>
      <c r="BU360" s="169"/>
      <c r="BV360" s="169"/>
      <c r="BW360" s="169"/>
      <c r="BX360" s="169"/>
      <c r="BY360" s="169"/>
      <c r="BZ360" s="169"/>
      <c r="CA360" s="169"/>
      <c r="CB360" s="169"/>
      <c r="CO360" s="63">
        <v>10</v>
      </c>
      <c r="CP360" s="63" t="s">
        <v>118</v>
      </c>
      <c r="CQ360" s="63" t="s">
        <v>1111</v>
      </c>
      <c r="CR360" s="63" t="s">
        <v>601</v>
      </c>
      <c r="CS360" s="63">
        <v>450</v>
      </c>
    </row>
    <row r="361" spans="1:97" s="17" customFormat="1" ht="13.5">
      <c r="A361" s="167"/>
      <c r="B361" s="19"/>
      <c r="AD361" s="167"/>
      <c r="AE361" s="167"/>
      <c r="AF361" s="167"/>
      <c r="AG361" s="169"/>
      <c r="AH361" s="169"/>
      <c r="AI361" s="169"/>
      <c r="AJ361" s="169"/>
      <c r="AK361" s="169"/>
      <c r="AL361" s="169"/>
      <c r="AM361" s="169"/>
      <c r="AN361" s="169"/>
      <c r="AO361" s="169"/>
      <c r="AP361" s="169"/>
      <c r="AQ361" s="169"/>
      <c r="AR361" s="169"/>
      <c r="AS361" s="169"/>
      <c r="AT361" s="169"/>
      <c r="AU361" s="169"/>
      <c r="AV361" s="169"/>
      <c r="AW361" s="169"/>
      <c r="AX361" s="169"/>
      <c r="AY361" s="169"/>
      <c r="AZ361" s="169"/>
      <c r="BA361" s="169"/>
      <c r="BB361" s="169"/>
      <c r="BC361" s="169"/>
      <c r="BD361" s="169"/>
      <c r="BE361" s="169"/>
      <c r="BF361" s="169"/>
      <c r="BG361" s="169"/>
      <c r="BH361" s="169"/>
      <c r="BI361" s="169"/>
      <c r="BJ361" s="169"/>
      <c r="BK361" s="169"/>
      <c r="BL361" s="169"/>
      <c r="BM361" s="169"/>
      <c r="BN361" s="169"/>
      <c r="BO361" s="169"/>
      <c r="BP361" s="169"/>
      <c r="BQ361" s="169"/>
      <c r="BR361" s="169"/>
      <c r="BS361" s="169"/>
      <c r="BT361" s="169"/>
      <c r="BU361" s="169"/>
      <c r="BV361" s="169"/>
      <c r="BW361" s="169"/>
      <c r="BX361" s="169"/>
      <c r="BY361" s="169"/>
      <c r="BZ361" s="169"/>
      <c r="CA361" s="169"/>
      <c r="CB361" s="169"/>
      <c r="CO361" s="63">
        <v>10</v>
      </c>
      <c r="CP361" s="63" t="s">
        <v>118</v>
      </c>
      <c r="CQ361" s="63" t="s">
        <v>1111</v>
      </c>
      <c r="CR361" s="63" t="s">
        <v>602</v>
      </c>
      <c r="CS361" s="63">
        <v>451</v>
      </c>
    </row>
    <row r="362" spans="1:97" s="17" customFormat="1" ht="13.5">
      <c r="A362" s="167"/>
      <c r="B362" s="19"/>
      <c r="AD362" s="167"/>
      <c r="AE362" s="167"/>
      <c r="AF362" s="167"/>
      <c r="AG362" s="169"/>
      <c r="AH362" s="169"/>
      <c r="AI362" s="169"/>
      <c r="AJ362" s="169"/>
      <c r="AK362" s="169"/>
      <c r="AL362" s="169"/>
      <c r="AM362" s="169"/>
      <c r="AN362" s="169"/>
      <c r="AO362" s="169"/>
      <c r="AP362" s="169"/>
      <c r="AQ362" s="169"/>
      <c r="AR362" s="169"/>
      <c r="AS362" s="169"/>
      <c r="AT362" s="169"/>
      <c r="AU362" s="169"/>
      <c r="AV362" s="169"/>
      <c r="AW362" s="169"/>
      <c r="AX362" s="169"/>
      <c r="AY362" s="169"/>
      <c r="AZ362" s="169"/>
      <c r="BA362" s="169"/>
      <c r="BB362" s="169"/>
      <c r="BC362" s="169"/>
      <c r="BD362" s="169"/>
      <c r="BE362" s="169"/>
      <c r="BF362" s="169"/>
      <c r="BG362" s="169"/>
      <c r="BH362" s="169"/>
      <c r="BI362" s="169"/>
      <c r="BJ362" s="169"/>
      <c r="BK362" s="169"/>
      <c r="BL362" s="169"/>
      <c r="BM362" s="169"/>
      <c r="BN362" s="169"/>
      <c r="BO362" s="169"/>
      <c r="BP362" s="169"/>
      <c r="BQ362" s="169"/>
      <c r="BR362" s="169"/>
      <c r="BS362" s="169"/>
      <c r="BT362" s="169"/>
      <c r="BU362" s="169"/>
      <c r="BV362" s="169"/>
      <c r="BW362" s="169"/>
      <c r="BX362" s="169"/>
      <c r="BY362" s="169"/>
      <c r="BZ362" s="169"/>
      <c r="CA362" s="169"/>
      <c r="CB362" s="169"/>
      <c r="CO362" s="63">
        <v>10</v>
      </c>
      <c r="CP362" s="63" t="s">
        <v>118</v>
      </c>
      <c r="CQ362" s="63" t="s">
        <v>1111</v>
      </c>
      <c r="CR362" s="63" t="s">
        <v>603</v>
      </c>
      <c r="CS362" s="63">
        <v>452</v>
      </c>
    </row>
    <row r="363" spans="1:97" s="17" customFormat="1" ht="13.5">
      <c r="A363" s="167"/>
      <c r="B363" s="19"/>
      <c r="AD363" s="167"/>
      <c r="AE363" s="167"/>
      <c r="AF363" s="167"/>
      <c r="AG363" s="169"/>
      <c r="AH363" s="169"/>
      <c r="AI363" s="169"/>
      <c r="AJ363" s="169"/>
      <c r="AK363" s="169"/>
      <c r="AL363" s="169"/>
      <c r="AM363" s="169"/>
      <c r="AN363" s="169"/>
      <c r="AO363" s="169"/>
      <c r="AP363" s="169"/>
      <c r="AQ363" s="169"/>
      <c r="AR363" s="169"/>
      <c r="AS363" s="169"/>
      <c r="AT363" s="169"/>
      <c r="AU363" s="169"/>
      <c r="AV363" s="169"/>
      <c r="AW363" s="169"/>
      <c r="AX363" s="169"/>
      <c r="AY363" s="169"/>
      <c r="AZ363" s="169"/>
      <c r="BA363" s="169"/>
      <c r="BB363" s="169"/>
      <c r="BC363" s="169"/>
      <c r="BD363" s="169"/>
      <c r="BE363" s="169"/>
      <c r="BF363" s="169"/>
      <c r="BG363" s="169"/>
      <c r="BH363" s="169"/>
      <c r="BI363" s="169"/>
      <c r="BJ363" s="169"/>
      <c r="BK363" s="169"/>
      <c r="BL363" s="169"/>
      <c r="BM363" s="169"/>
      <c r="BN363" s="169"/>
      <c r="BO363" s="169"/>
      <c r="BP363" s="169"/>
      <c r="BQ363" s="169"/>
      <c r="BR363" s="169"/>
      <c r="BS363" s="169"/>
      <c r="BT363" s="169"/>
      <c r="BU363" s="169"/>
      <c r="BV363" s="169"/>
      <c r="BW363" s="169"/>
      <c r="BX363" s="169"/>
      <c r="BY363" s="169"/>
      <c r="BZ363" s="169"/>
      <c r="CA363" s="169"/>
      <c r="CB363" s="169"/>
      <c r="CO363" s="63">
        <v>10</v>
      </c>
      <c r="CP363" s="63" t="s">
        <v>118</v>
      </c>
      <c r="CQ363" s="63" t="s">
        <v>1111</v>
      </c>
      <c r="CR363" s="63" t="s">
        <v>604</v>
      </c>
      <c r="CS363" s="63">
        <v>453</v>
      </c>
    </row>
    <row r="364" spans="1:97" s="17" customFormat="1" ht="13.5">
      <c r="A364" s="167"/>
      <c r="B364" s="19"/>
      <c r="AD364" s="167"/>
      <c r="AE364" s="167"/>
      <c r="AF364" s="167"/>
      <c r="AG364" s="169"/>
      <c r="AH364" s="169"/>
      <c r="AI364" s="169"/>
      <c r="AJ364" s="169"/>
      <c r="AK364" s="169"/>
      <c r="AL364" s="169"/>
      <c r="AM364" s="169"/>
      <c r="AN364" s="169"/>
      <c r="AO364" s="169"/>
      <c r="AP364" s="169"/>
      <c r="AQ364" s="169"/>
      <c r="AR364" s="169"/>
      <c r="AS364" s="169"/>
      <c r="AT364" s="169"/>
      <c r="AU364" s="169"/>
      <c r="AV364" s="169"/>
      <c r="AW364" s="169"/>
      <c r="AX364" s="169"/>
      <c r="AY364" s="169"/>
      <c r="AZ364" s="169"/>
      <c r="BA364" s="169"/>
      <c r="BB364" s="169"/>
      <c r="BC364" s="169"/>
      <c r="BD364" s="169"/>
      <c r="BE364" s="169"/>
      <c r="BF364" s="169"/>
      <c r="BG364" s="169"/>
      <c r="BH364" s="169"/>
      <c r="BI364" s="169"/>
      <c r="BJ364" s="169"/>
      <c r="BK364" s="169"/>
      <c r="BL364" s="169"/>
      <c r="BM364" s="169"/>
      <c r="BN364" s="169"/>
      <c r="BO364" s="169"/>
      <c r="BP364" s="169"/>
      <c r="BQ364" s="169"/>
      <c r="BR364" s="169"/>
      <c r="BS364" s="169"/>
      <c r="BT364" s="169"/>
      <c r="BU364" s="169"/>
      <c r="BV364" s="169"/>
      <c r="BW364" s="169"/>
      <c r="BX364" s="169"/>
      <c r="BY364" s="169"/>
      <c r="BZ364" s="169"/>
      <c r="CA364" s="169"/>
      <c r="CB364" s="169"/>
      <c r="CO364" s="63">
        <v>10</v>
      </c>
      <c r="CP364" s="63" t="s">
        <v>118</v>
      </c>
      <c r="CQ364" s="63" t="s">
        <v>1111</v>
      </c>
      <c r="CR364" s="63" t="s">
        <v>605</v>
      </c>
      <c r="CS364" s="63">
        <v>454</v>
      </c>
    </row>
    <row r="365" spans="1:97" s="17" customFormat="1" ht="13.5">
      <c r="A365" s="167"/>
      <c r="B365" s="19"/>
      <c r="AD365" s="167"/>
      <c r="AE365" s="167"/>
      <c r="AF365" s="167"/>
      <c r="AG365" s="169"/>
      <c r="AH365" s="169"/>
      <c r="AI365" s="169"/>
      <c r="AJ365" s="169"/>
      <c r="AK365" s="169"/>
      <c r="AL365" s="169"/>
      <c r="AM365" s="169"/>
      <c r="AN365" s="169"/>
      <c r="AO365" s="169"/>
      <c r="AP365" s="169"/>
      <c r="AQ365" s="169"/>
      <c r="AR365" s="169"/>
      <c r="AS365" s="169"/>
      <c r="AT365" s="169"/>
      <c r="AU365" s="169"/>
      <c r="AV365" s="169"/>
      <c r="AW365" s="169"/>
      <c r="AX365" s="169"/>
      <c r="AY365" s="169"/>
      <c r="AZ365" s="169"/>
      <c r="BA365" s="169"/>
      <c r="BB365" s="169"/>
      <c r="BC365" s="169"/>
      <c r="BD365" s="169"/>
      <c r="BE365" s="169"/>
      <c r="BF365" s="169"/>
      <c r="BG365" s="169"/>
      <c r="BH365" s="169"/>
      <c r="BI365" s="169"/>
      <c r="BJ365" s="169"/>
      <c r="BK365" s="169"/>
      <c r="BL365" s="169"/>
      <c r="BM365" s="169"/>
      <c r="BN365" s="169"/>
      <c r="BO365" s="169"/>
      <c r="BP365" s="169"/>
      <c r="BQ365" s="169"/>
      <c r="BR365" s="169"/>
      <c r="BS365" s="169"/>
      <c r="BT365" s="169"/>
      <c r="BU365" s="169"/>
      <c r="BV365" s="169"/>
      <c r="BW365" s="169"/>
      <c r="BX365" s="169"/>
      <c r="BY365" s="169"/>
      <c r="BZ365" s="169"/>
      <c r="CA365" s="169"/>
      <c r="CB365" s="169"/>
      <c r="CO365" s="63">
        <v>10</v>
      </c>
      <c r="CP365" s="63" t="s">
        <v>118</v>
      </c>
      <c r="CQ365" s="63" t="s">
        <v>1111</v>
      </c>
      <c r="CR365" s="63" t="s">
        <v>606</v>
      </c>
      <c r="CS365" s="63">
        <v>455</v>
      </c>
    </row>
    <row r="366" spans="1:97" s="17" customFormat="1" ht="13.5">
      <c r="A366" s="167"/>
      <c r="B366" s="19"/>
      <c r="AD366" s="167"/>
      <c r="AE366" s="167"/>
      <c r="AF366" s="167"/>
      <c r="AG366" s="169"/>
      <c r="AH366" s="169"/>
      <c r="AI366" s="169"/>
      <c r="AJ366" s="169"/>
      <c r="AK366" s="169"/>
      <c r="AL366" s="169"/>
      <c r="AM366" s="169"/>
      <c r="AN366" s="169"/>
      <c r="AO366" s="169"/>
      <c r="AP366" s="169"/>
      <c r="AQ366" s="169"/>
      <c r="AR366" s="169"/>
      <c r="AS366" s="169"/>
      <c r="AT366" s="169"/>
      <c r="AU366" s="169"/>
      <c r="AV366" s="169"/>
      <c r="AW366" s="169"/>
      <c r="AX366" s="169"/>
      <c r="AY366" s="169"/>
      <c r="AZ366" s="169"/>
      <c r="BA366" s="169"/>
      <c r="BB366" s="169"/>
      <c r="BC366" s="169"/>
      <c r="BD366" s="169"/>
      <c r="BE366" s="169"/>
      <c r="BF366" s="169"/>
      <c r="BG366" s="169"/>
      <c r="BH366" s="169"/>
      <c r="BI366" s="169"/>
      <c r="BJ366" s="169"/>
      <c r="BK366" s="169"/>
      <c r="BL366" s="169"/>
      <c r="BM366" s="169"/>
      <c r="BN366" s="169"/>
      <c r="BO366" s="169"/>
      <c r="BP366" s="169"/>
      <c r="BQ366" s="169"/>
      <c r="BR366" s="169"/>
      <c r="BS366" s="169"/>
      <c r="BT366" s="169"/>
      <c r="BU366" s="169"/>
      <c r="BV366" s="169"/>
      <c r="BW366" s="169"/>
      <c r="BX366" s="169"/>
      <c r="BY366" s="169"/>
      <c r="BZ366" s="169"/>
      <c r="CA366" s="169"/>
      <c r="CB366" s="169"/>
      <c r="CO366" s="63">
        <v>10</v>
      </c>
      <c r="CP366" s="63" t="s">
        <v>118</v>
      </c>
      <c r="CQ366" s="63" t="s">
        <v>1111</v>
      </c>
      <c r="CR366" s="63" t="s">
        <v>607</v>
      </c>
      <c r="CS366" s="63">
        <v>456</v>
      </c>
    </row>
    <row r="367" spans="1:97" s="17" customFormat="1" ht="13.5">
      <c r="A367" s="167"/>
      <c r="B367" s="19"/>
      <c r="AD367" s="167"/>
      <c r="AE367" s="167"/>
      <c r="AF367" s="167"/>
      <c r="AG367" s="169"/>
      <c r="AH367" s="169"/>
      <c r="AI367" s="169"/>
      <c r="AJ367" s="169"/>
      <c r="AK367" s="169"/>
      <c r="AL367" s="169"/>
      <c r="AM367" s="169"/>
      <c r="AN367" s="169"/>
      <c r="AO367" s="169"/>
      <c r="AP367" s="169"/>
      <c r="AQ367" s="169"/>
      <c r="AR367" s="169"/>
      <c r="AS367" s="169"/>
      <c r="AT367" s="169"/>
      <c r="AU367" s="169"/>
      <c r="AV367" s="169"/>
      <c r="AW367" s="169"/>
      <c r="AX367" s="169"/>
      <c r="AY367" s="169"/>
      <c r="AZ367" s="169"/>
      <c r="BA367" s="169"/>
      <c r="BB367" s="169"/>
      <c r="BC367" s="169"/>
      <c r="BD367" s="169"/>
      <c r="BE367" s="169"/>
      <c r="BF367" s="169"/>
      <c r="BG367" s="169"/>
      <c r="BH367" s="169"/>
      <c r="BI367" s="169"/>
      <c r="BJ367" s="169"/>
      <c r="BK367" s="169"/>
      <c r="BL367" s="169"/>
      <c r="BM367" s="169"/>
      <c r="BN367" s="169"/>
      <c r="BO367" s="169"/>
      <c r="BP367" s="169"/>
      <c r="BQ367" s="169"/>
      <c r="BR367" s="169"/>
      <c r="BS367" s="169"/>
      <c r="BT367" s="169"/>
      <c r="BU367" s="169"/>
      <c r="BV367" s="169"/>
      <c r="BW367" s="169"/>
      <c r="BX367" s="169"/>
      <c r="BY367" s="169"/>
      <c r="BZ367" s="169"/>
      <c r="CA367" s="169"/>
      <c r="CB367" s="169"/>
      <c r="CO367" s="63">
        <v>10</v>
      </c>
      <c r="CP367" s="63" t="s">
        <v>118</v>
      </c>
      <c r="CQ367" s="63" t="s">
        <v>1111</v>
      </c>
      <c r="CR367" s="63" t="s">
        <v>608</v>
      </c>
      <c r="CS367" s="63">
        <v>457</v>
      </c>
    </row>
    <row r="368" spans="1:97" s="17" customFormat="1" ht="13.5">
      <c r="A368" s="167"/>
      <c r="B368" s="19"/>
      <c r="AD368" s="167"/>
      <c r="AE368" s="167"/>
      <c r="AF368" s="167"/>
      <c r="AG368" s="169"/>
      <c r="AH368" s="169"/>
      <c r="AI368" s="169"/>
      <c r="AJ368" s="169"/>
      <c r="AK368" s="169"/>
      <c r="AL368" s="169"/>
      <c r="AM368" s="169"/>
      <c r="AN368" s="169"/>
      <c r="AO368" s="169"/>
      <c r="AP368" s="169"/>
      <c r="AQ368" s="169"/>
      <c r="AR368" s="169"/>
      <c r="AS368" s="169"/>
      <c r="AT368" s="169"/>
      <c r="AU368" s="169"/>
      <c r="AV368" s="169"/>
      <c r="AW368" s="169"/>
      <c r="AX368" s="169"/>
      <c r="AY368" s="169"/>
      <c r="AZ368" s="169"/>
      <c r="BA368" s="169"/>
      <c r="BB368" s="169"/>
      <c r="BC368" s="169"/>
      <c r="BD368" s="169"/>
      <c r="BE368" s="169"/>
      <c r="BF368" s="169"/>
      <c r="BG368" s="169"/>
      <c r="BH368" s="169"/>
      <c r="BI368" s="169"/>
      <c r="BJ368" s="169"/>
      <c r="BK368" s="169"/>
      <c r="BL368" s="169"/>
      <c r="BM368" s="169"/>
      <c r="BN368" s="169"/>
      <c r="BO368" s="169"/>
      <c r="BP368" s="169"/>
      <c r="BQ368" s="169"/>
      <c r="BR368" s="169"/>
      <c r="BS368" s="169"/>
      <c r="BT368" s="169"/>
      <c r="BU368" s="169"/>
      <c r="BV368" s="169"/>
      <c r="BW368" s="169"/>
      <c r="BX368" s="169"/>
      <c r="BY368" s="169"/>
      <c r="BZ368" s="169"/>
      <c r="CA368" s="169"/>
      <c r="CB368" s="169"/>
      <c r="CO368" s="63">
        <v>10</v>
      </c>
      <c r="CP368" s="63" t="s">
        <v>118</v>
      </c>
      <c r="CQ368" s="63" t="s">
        <v>1111</v>
      </c>
      <c r="CR368" s="63" t="s">
        <v>609</v>
      </c>
      <c r="CS368" s="63">
        <v>458</v>
      </c>
    </row>
    <row r="369" spans="1:97" s="17" customFormat="1" ht="13.5">
      <c r="A369" s="167"/>
      <c r="B369" s="19"/>
      <c r="AD369" s="167"/>
      <c r="AE369" s="167"/>
      <c r="AF369" s="167"/>
      <c r="AG369" s="169"/>
      <c r="AH369" s="169"/>
      <c r="AI369" s="169"/>
      <c r="AJ369" s="169"/>
      <c r="AK369" s="169"/>
      <c r="AL369" s="169"/>
      <c r="AM369" s="169"/>
      <c r="AN369" s="169"/>
      <c r="AO369" s="169"/>
      <c r="AP369" s="169"/>
      <c r="AQ369" s="169"/>
      <c r="AR369" s="169"/>
      <c r="AS369" s="169"/>
      <c r="AT369" s="169"/>
      <c r="AU369" s="169"/>
      <c r="AV369" s="169"/>
      <c r="AW369" s="169"/>
      <c r="AX369" s="169"/>
      <c r="AY369" s="169"/>
      <c r="AZ369" s="169"/>
      <c r="BA369" s="169"/>
      <c r="BB369" s="169"/>
      <c r="BC369" s="169"/>
      <c r="BD369" s="169"/>
      <c r="BE369" s="169"/>
      <c r="BF369" s="169"/>
      <c r="BG369" s="169"/>
      <c r="BH369" s="169"/>
      <c r="BI369" s="169"/>
      <c r="BJ369" s="169"/>
      <c r="BK369" s="169"/>
      <c r="BL369" s="169"/>
      <c r="BM369" s="169"/>
      <c r="BN369" s="169"/>
      <c r="BO369" s="169"/>
      <c r="BP369" s="169"/>
      <c r="BQ369" s="169"/>
      <c r="BR369" s="169"/>
      <c r="BS369" s="169"/>
      <c r="BT369" s="169"/>
      <c r="BU369" s="169"/>
      <c r="BV369" s="169"/>
      <c r="BW369" s="169"/>
      <c r="BX369" s="169"/>
      <c r="BY369" s="169"/>
      <c r="BZ369" s="169"/>
      <c r="CA369" s="169"/>
      <c r="CB369" s="169"/>
      <c r="CO369" s="63">
        <v>10</v>
      </c>
      <c r="CP369" s="63" t="s">
        <v>118</v>
      </c>
      <c r="CQ369" s="63" t="s">
        <v>1111</v>
      </c>
      <c r="CR369" s="63" t="s">
        <v>610</v>
      </c>
      <c r="CS369" s="63">
        <v>459</v>
      </c>
    </row>
    <row r="370" spans="1:97" s="17" customFormat="1" ht="13.5">
      <c r="A370" s="167"/>
      <c r="B370" s="19"/>
      <c r="AD370" s="167"/>
      <c r="AE370" s="167"/>
      <c r="AF370" s="167"/>
      <c r="AG370" s="169"/>
      <c r="AH370" s="169"/>
      <c r="AI370" s="169"/>
      <c r="AJ370" s="169"/>
      <c r="AK370" s="169"/>
      <c r="AL370" s="169"/>
      <c r="AM370" s="169"/>
      <c r="AN370" s="169"/>
      <c r="AO370" s="169"/>
      <c r="AP370" s="169"/>
      <c r="AQ370" s="169"/>
      <c r="AR370" s="169"/>
      <c r="AS370" s="169"/>
      <c r="AT370" s="169"/>
      <c r="AU370" s="169"/>
      <c r="AV370" s="169"/>
      <c r="AW370" s="169"/>
      <c r="AX370" s="169"/>
      <c r="AY370" s="169"/>
      <c r="AZ370" s="169"/>
      <c r="BA370" s="169"/>
      <c r="BB370" s="169"/>
      <c r="BC370" s="169"/>
      <c r="BD370" s="169"/>
      <c r="BE370" s="169"/>
      <c r="BF370" s="169"/>
      <c r="BG370" s="169"/>
      <c r="BH370" s="169"/>
      <c r="BI370" s="169"/>
      <c r="BJ370" s="169"/>
      <c r="BK370" s="169"/>
      <c r="BL370" s="169"/>
      <c r="BM370" s="169"/>
      <c r="BN370" s="169"/>
      <c r="BO370" s="169"/>
      <c r="BP370" s="169"/>
      <c r="BQ370" s="169"/>
      <c r="BR370" s="169"/>
      <c r="BS370" s="169"/>
      <c r="BT370" s="169"/>
      <c r="BU370" s="169"/>
      <c r="BV370" s="169"/>
      <c r="BW370" s="169"/>
      <c r="BX370" s="169"/>
      <c r="BY370" s="169"/>
      <c r="BZ370" s="169"/>
      <c r="CA370" s="169"/>
      <c r="CB370" s="169"/>
      <c r="CO370" s="63">
        <v>10</v>
      </c>
      <c r="CP370" s="63" t="s">
        <v>118</v>
      </c>
      <c r="CQ370" s="63" t="s">
        <v>1111</v>
      </c>
      <c r="CR370" s="63" t="s">
        <v>611</v>
      </c>
      <c r="CS370" s="63">
        <v>460</v>
      </c>
    </row>
    <row r="371" spans="1:97" s="17" customFormat="1" ht="13.5">
      <c r="A371" s="167"/>
      <c r="B371" s="19"/>
      <c r="AD371" s="167"/>
      <c r="AE371" s="167"/>
      <c r="AF371" s="167"/>
      <c r="AG371" s="169"/>
      <c r="AH371" s="169"/>
      <c r="AI371" s="169"/>
      <c r="AJ371" s="169"/>
      <c r="AK371" s="169"/>
      <c r="AL371" s="169"/>
      <c r="AM371" s="169"/>
      <c r="AN371" s="169"/>
      <c r="AO371" s="169"/>
      <c r="AP371" s="169"/>
      <c r="AQ371" s="169"/>
      <c r="AR371" s="169"/>
      <c r="AS371" s="169"/>
      <c r="AT371" s="169"/>
      <c r="AU371" s="169"/>
      <c r="AV371" s="169"/>
      <c r="AW371" s="169"/>
      <c r="AX371" s="169"/>
      <c r="AY371" s="169"/>
      <c r="AZ371" s="169"/>
      <c r="BA371" s="169"/>
      <c r="BB371" s="169"/>
      <c r="BC371" s="169"/>
      <c r="BD371" s="169"/>
      <c r="BE371" s="169"/>
      <c r="BF371" s="169"/>
      <c r="BG371" s="169"/>
      <c r="BH371" s="169"/>
      <c r="BI371" s="169"/>
      <c r="BJ371" s="169"/>
      <c r="BK371" s="169"/>
      <c r="BL371" s="169"/>
      <c r="BM371" s="169"/>
      <c r="BN371" s="169"/>
      <c r="BO371" s="169"/>
      <c r="BP371" s="169"/>
      <c r="BQ371" s="169"/>
      <c r="BR371" s="169"/>
      <c r="BS371" s="169"/>
      <c r="BT371" s="169"/>
      <c r="BU371" s="169"/>
      <c r="BV371" s="169"/>
      <c r="BW371" s="169"/>
      <c r="BX371" s="169"/>
      <c r="BY371" s="169"/>
      <c r="BZ371" s="169"/>
      <c r="CA371" s="169"/>
      <c r="CB371" s="169"/>
      <c r="CO371" s="63">
        <v>10</v>
      </c>
      <c r="CP371" s="63" t="s">
        <v>118</v>
      </c>
      <c r="CQ371" s="63" t="s">
        <v>1111</v>
      </c>
      <c r="CR371" s="63" t="s">
        <v>612</v>
      </c>
      <c r="CS371" s="63">
        <v>461</v>
      </c>
    </row>
    <row r="372" spans="1:97" s="17" customFormat="1" ht="13.5">
      <c r="A372" s="167"/>
      <c r="B372" s="19"/>
      <c r="AD372" s="167"/>
      <c r="AE372" s="167"/>
      <c r="AF372" s="167"/>
      <c r="AG372" s="169"/>
      <c r="AH372" s="169"/>
      <c r="AI372" s="169"/>
      <c r="AJ372" s="169"/>
      <c r="AK372" s="169"/>
      <c r="AL372" s="169"/>
      <c r="AM372" s="169"/>
      <c r="AN372" s="169"/>
      <c r="AO372" s="169"/>
      <c r="AP372" s="169"/>
      <c r="AQ372" s="169"/>
      <c r="AR372" s="169"/>
      <c r="AS372" s="169"/>
      <c r="AT372" s="169"/>
      <c r="AU372" s="169"/>
      <c r="AV372" s="169"/>
      <c r="AW372" s="169"/>
      <c r="AX372" s="169"/>
      <c r="AY372" s="169"/>
      <c r="AZ372" s="169"/>
      <c r="BA372" s="169"/>
      <c r="BB372" s="169"/>
      <c r="BC372" s="169"/>
      <c r="BD372" s="169"/>
      <c r="BE372" s="169"/>
      <c r="BF372" s="169"/>
      <c r="BG372" s="169"/>
      <c r="BH372" s="169"/>
      <c r="BI372" s="169"/>
      <c r="BJ372" s="169"/>
      <c r="BK372" s="169"/>
      <c r="BL372" s="169"/>
      <c r="BM372" s="169"/>
      <c r="BN372" s="169"/>
      <c r="BO372" s="169"/>
      <c r="BP372" s="169"/>
      <c r="BQ372" s="169"/>
      <c r="BR372" s="169"/>
      <c r="BS372" s="169"/>
      <c r="BT372" s="169"/>
      <c r="BU372" s="169"/>
      <c r="BV372" s="169"/>
      <c r="BW372" s="169"/>
      <c r="BX372" s="169"/>
      <c r="BY372" s="169"/>
      <c r="BZ372" s="169"/>
      <c r="CA372" s="169"/>
      <c r="CB372" s="169"/>
      <c r="CO372" s="63">
        <v>10</v>
      </c>
      <c r="CP372" s="63" t="s">
        <v>118</v>
      </c>
      <c r="CQ372" s="63" t="s">
        <v>1111</v>
      </c>
      <c r="CR372" s="63" t="s">
        <v>613</v>
      </c>
      <c r="CS372" s="63">
        <v>462</v>
      </c>
    </row>
    <row r="373" spans="1:97" s="17" customFormat="1" ht="13.5">
      <c r="A373" s="167"/>
      <c r="B373" s="19"/>
      <c r="AD373" s="167"/>
      <c r="AE373" s="167"/>
      <c r="AF373" s="167"/>
      <c r="AG373" s="169"/>
      <c r="AH373" s="169"/>
      <c r="AI373" s="169"/>
      <c r="AJ373" s="169"/>
      <c r="AK373" s="169"/>
      <c r="AL373" s="169"/>
      <c r="AM373" s="169"/>
      <c r="AN373" s="169"/>
      <c r="AO373" s="169"/>
      <c r="AP373" s="169"/>
      <c r="AQ373" s="169"/>
      <c r="AR373" s="169"/>
      <c r="AS373" s="169"/>
      <c r="AT373" s="169"/>
      <c r="AU373" s="169"/>
      <c r="AV373" s="169"/>
      <c r="AW373" s="169"/>
      <c r="AX373" s="169"/>
      <c r="AY373" s="169"/>
      <c r="AZ373" s="169"/>
      <c r="BA373" s="169"/>
      <c r="BB373" s="169"/>
      <c r="BC373" s="169"/>
      <c r="BD373" s="169"/>
      <c r="BE373" s="169"/>
      <c r="BF373" s="169"/>
      <c r="BG373" s="169"/>
      <c r="BH373" s="169"/>
      <c r="BI373" s="169"/>
      <c r="BJ373" s="169"/>
      <c r="BK373" s="169"/>
      <c r="BL373" s="169"/>
      <c r="BM373" s="169"/>
      <c r="BN373" s="169"/>
      <c r="BO373" s="169"/>
      <c r="BP373" s="169"/>
      <c r="BQ373" s="169"/>
      <c r="BR373" s="169"/>
      <c r="BS373" s="169"/>
      <c r="BT373" s="169"/>
      <c r="BU373" s="169"/>
      <c r="BV373" s="169"/>
      <c r="BW373" s="169"/>
      <c r="BX373" s="169"/>
      <c r="BY373" s="169"/>
      <c r="BZ373" s="169"/>
      <c r="CA373" s="169"/>
      <c r="CB373" s="169"/>
      <c r="CO373" s="63">
        <v>10</v>
      </c>
      <c r="CP373" s="63" t="s">
        <v>118</v>
      </c>
      <c r="CQ373" s="63" t="s">
        <v>1111</v>
      </c>
      <c r="CR373" s="63" t="s">
        <v>1109</v>
      </c>
      <c r="CS373" s="63">
        <v>463</v>
      </c>
    </row>
    <row r="374" spans="1:97" s="17" customFormat="1" ht="13.5">
      <c r="A374" s="167"/>
      <c r="B374" s="19"/>
      <c r="AD374" s="167"/>
      <c r="AE374" s="167"/>
      <c r="AF374" s="167"/>
      <c r="AG374" s="169"/>
      <c r="AH374" s="169"/>
      <c r="AI374" s="169"/>
      <c r="AJ374" s="169"/>
      <c r="AK374" s="169"/>
      <c r="AL374" s="169"/>
      <c r="AM374" s="169"/>
      <c r="AN374" s="169"/>
      <c r="AO374" s="169"/>
      <c r="AP374" s="169"/>
      <c r="AQ374" s="169"/>
      <c r="AR374" s="169"/>
      <c r="AS374" s="169"/>
      <c r="AT374" s="169"/>
      <c r="AU374" s="169"/>
      <c r="AV374" s="169"/>
      <c r="AW374" s="169"/>
      <c r="AX374" s="169"/>
      <c r="AY374" s="169"/>
      <c r="AZ374" s="169"/>
      <c r="BA374" s="169"/>
      <c r="BB374" s="169"/>
      <c r="BC374" s="169"/>
      <c r="BD374" s="169"/>
      <c r="BE374" s="169"/>
      <c r="BF374" s="169"/>
      <c r="BG374" s="169"/>
      <c r="BH374" s="169"/>
      <c r="BI374" s="169"/>
      <c r="BJ374" s="169"/>
      <c r="BK374" s="169"/>
      <c r="BL374" s="169"/>
      <c r="BM374" s="169"/>
      <c r="BN374" s="169"/>
      <c r="BO374" s="169"/>
      <c r="BP374" s="169"/>
      <c r="BQ374" s="169"/>
      <c r="BR374" s="169"/>
      <c r="BS374" s="169"/>
      <c r="BT374" s="169"/>
      <c r="BU374" s="169"/>
      <c r="BV374" s="169"/>
      <c r="BW374" s="169"/>
      <c r="BX374" s="169"/>
      <c r="BY374" s="169"/>
      <c r="BZ374" s="169"/>
      <c r="CA374" s="169"/>
      <c r="CB374" s="169"/>
      <c r="CO374" s="63">
        <v>10</v>
      </c>
      <c r="CP374" s="63" t="s">
        <v>118</v>
      </c>
      <c r="CQ374" s="63" t="s">
        <v>1111</v>
      </c>
      <c r="CR374" s="63" t="s">
        <v>1110</v>
      </c>
      <c r="CS374" s="63">
        <v>464</v>
      </c>
    </row>
    <row r="375" spans="1:97" s="17" customFormat="1" ht="13.5">
      <c r="A375" s="167"/>
      <c r="B375" s="19"/>
      <c r="AD375" s="167"/>
      <c r="AE375" s="167"/>
      <c r="AF375" s="167"/>
      <c r="AG375" s="169"/>
      <c r="AH375" s="169"/>
      <c r="AI375" s="169"/>
      <c r="AJ375" s="169"/>
      <c r="AK375" s="169"/>
      <c r="AL375" s="169"/>
      <c r="AM375" s="169"/>
      <c r="AN375" s="169"/>
      <c r="AO375" s="169"/>
      <c r="AP375" s="169"/>
      <c r="AQ375" s="169"/>
      <c r="AR375" s="169"/>
      <c r="AS375" s="169"/>
      <c r="AT375" s="169"/>
      <c r="AU375" s="169"/>
      <c r="AV375" s="169"/>
      <c r="AW375" s="169"/>
      <c r="AX375" s="169"/>
      <c r="AY375" s="169"/>
      <c r="AZ375" s="169"/>
      <c r="BA375" s="169"/>
      <c r="BB375" s="169"/>
      <c r="BC375" s="169"/>
      <c r="BD375" s="169"/>
      <c r="BE375" s="169"/>
      <c r="BF375" s="169"/>
      <c r="BG375" s="169"/>
      <c r="BH375" s="169"/>
      <c r="BI375" s="169"/>
      <c r="BJ375" s="169"/>
      <c r="BK375" s="169"/>
      <c r="BL375" s="169"/>
      <c r="BM375" s="169"/>
      <c r="BN375" s="169"/>
      <c r="BO375" s="169"/>
      <c r="BP375" s="169"/>
      <c r="BQ375" s="169"/>
      <c r="BR375" s="169"/>
      <c r="BS375" s="169"/>
      <c r="BT375" s="169"/>
      <c r="BU375" s="169"/>
      <c r="BV375" s="169"/>
      <c r="BW375" s="169"/>
      <c r="BX375" s="169"/>
      <c r="BY375" s="169"/>
      <c r="BZ375" s="169"/>
      <c r="CA375" s="169"/>
      <c r="CB375" s="169"/>
      <c r="CO375" s="63"/>
      <c r="CP375" s="63"/>
      <c r="CQ375" s="63"/>
      <c r="CR375" s="63"/>
      <c r="CS375" s="63"/>
    </row>
    <row r="376" spans="1:97" s="17" customFormat="1" ht="13.5">
      <c r="A376" s="167"/>
      <c r="B376" s="19"/>
      <c r="AD376" s="167"/>
      <c r="AE376" s="167"/>
      <c r="AF376" s="167"/>
      <c r="AG376" s="169"/>
      <c r="AH376" s="169"/>
      <c r="AI376" s="169"/>
      <c r="AJ376" s="169"/>
      <c r="AK376" s="169"/>
      <c r="AL376" s="169"/>
      <c r="AM376" s="169"/>
      <c r="AN376" s="169"/>
      <c r="AO376" s="169"/>
      <c r="AP376" s="169"/>
      <c r="AQ376" s="169"/>
      <c r="AR376" s="169"/>
      <c r="AS376" s="169"/>
      <c r="AT376" s="169"/>
      <c r="AU376" s="169"/>
      <c r="AV376" s="169"/>
      <c r="AW376" s="169"/>
      <c r="AX376" s="169"/>
      <c r="AY376" s="169"/>
      <c r="AZ376" s="169"/>
      <c r="BA376" s="169"/>
      <c r="BB376" s="169"/>
      <c r="BC376" s="169"/>
      <c r="BD376" s="169"/>
      <c r="BE376" s="169"/>
      <c r="BF376" s="169"/>
      <c r="BG376" s="169"/>
      <c r="BH376" s="169"/>
      <c r="BI376" s="169"/>
      <c r="BJ376" s="169"/>
      <c r="BK376" s="169"/>
      <c r="BL376" s="169"/>
      <c r="BM376" s="169"/>
      <c r="BN376" s="169"/>
      <c r="BO376" s="169"/>
      <c r="BP376" s="169"/>
      <c r="BQ376" s="169"/>
      <c r="BR376" s="169"/>
      <c r="BS376" s="169"/>
      <c r="BT376" s="169"/>
      <c r="BU376" s="169"/>
      <c r="BV376" s="169"/>
      <c r="BW376" s="169"/>
      <c r="BX376" s="169"/>
      <c r="BY376" s="169"/>
      <c r="BZ376" s="169"/>
      <c r="CA376" s="169"/>
      <c r="CB376" s="169"/>
      <c r="CO376" s="63"/>
      <c r="CP376" s="63"/>
      <c r="CQ376" s="63"/>
      <c r="CR376" s="63"/>
      <c r="CS376" s="63"/>
    </row>
    <row r="377" spans="1:97" s="17" customFormat="1" ht="13.5">
      <c r="A377" s="167"/>
      <c r="B377" s="19"/>
      <c r="AD377" s="167"/>
      <c r="AE377" s="167"/>
      <c r="AF377" s="167"/>
      <c r="AG377" s="169"/>
      <c r="AH377" s="169"/>
      <c r="AI377" s="169"/>
      <c r="AJ377" s="169"/>
      <c r="AK377" s="169"/>
      <c r="AL377" s="169"/>
      <c r="AM377" s="169"/>
      <c r="AN377" s="169"/>
      <c r="AO377" s="169"/>
      <c r="AP377" s="169"/>
      <c r="AQ377" s="169"/>
      <c r="AR377" s="169"/>
      <c r="AS377" s="169"/>
      <c r="AT377" s="169"/>
      <c r="AU377" s="169"/>
      <c r="AV377" s="169"/>
      <c r="AW377" s="169"/>
      <c r="AX377" s="169"/>
      <c r="AY377" s="169"/>
      <c r="AZ377" s="169"/>
      <c r="BA377" s="169"/>
      <c r="BB377" s="169"/>
      <c r="BC377" s="169"/>
      <c r="BD377" s="169"/>
      <c r="BE377" s="169"/>
      <c r="BF377" s="169"/>
      <c r="BG377" s="169"/>
      <c r="BH377" s="169"/>
      <c r="BI377" s="169"/>
      <c r="BJ377" s="169"/>
      <c r="BK377" s="169"/>
      <c r="BL377" s="169"/>
      <c r="BM377" s="169"/>
      <c r="BN377" s="169"/>
      <c r="BO377" s="169"/>
      <c r="BP377" s="169"/>
      <c r="BQ377" s="169"/>
      <c r="BR377" s="169"/>
      <c r="BS377" s="169"/>
      <c r="BT377" s="169"/>
      <c r="BU377" s="169"/>
      <c r="BV377" s="169"/>
      <c r="BW377" s="169"/>
      <c r="BX377" s="169"/>
      <c r="BY377" s="169"/>
      <c r="BZ377" s="169"/>
      <c r="CA377" s="169"/>
      <c r="CB377" s="169"/>
      <c r="CO377" s="63">
        <v>11</v>
      </c>
      <c r="CP377" s="63" t="s">
        <v>118</v>
      </c>
      <c r="CQ377" s="63" t="s">
        <v>614</v>
      </c>
      <c r="CR377" s="63" t="s">
        <v>615</v>
      </c>
      <c r="CS377" s="63">
        <v>466</v>
      </c>
    </row>
    <row r="378" spans="1:97" s="17" customFormat="1" ht="13.5">
      <c r="A378" s="167"/>
      <c r="B378" s="19"/>
      <c r="AD378" s="167"/>
      <c r="AE378" s="167"/>
      <c r="AF378" s="167"/>
      <c r="AG378" s="169"/>
      <c r="AH378" s="169"/>
      <c r="AI378" s="169"/>
      <c r="AJ378" s="169"/>
      <c r="AK378" s="169"/>
      <c r="AL378" s="169"/>
      <c r="AM378" s="169"/>
      <c r="AN378" s="169"/>
      <c r="AO378" s="169"/>
      <c r="AP378" s="169"/>
      <c r="AQ378" s="169"/>
      <c r="AR378" s="169"/>
      <c r="AS378" s="169"/>
      <c r="AT378" s="169"/>
      <c r="AU378" s="169"/>
      <c r="AV378" s="169"/>
      <c r="AW378" s="169"/>
      <c r="AX378" s="169"/>
      <c r="AY378" s="169"/>
      <c r="AZ378" s="169"/>
      <c r="BA378" s="169"/>
      <c r="BB378" s="169"/>
      <c r="BC378" s="169"/>
      <c r="BD378" s="169"/>
      <c r="BE378" s="169"/>
      <c r="BF378" s="169"/>
      <c r="BG378" s="169"/>
      <c r="BH378" s="169"/>
      <c r="BI378" s="169"/>
      <c r="BJ378" s="169"/>
      <c r="BK378" s="169"/>
      <c r="BL378" s="169"/>
      <c r="BM378" s="169"/>
      <c r="BN378" s="169"/>
      <c r="BO378" s="169"/>
      <c r="BP378" s="169"/>
      <c r="BQ378" s="169"/>
      <c r="BR378" s="169"/>
      <c r="BS378" s="169"/>
      <c r="BT378" s="169"/>
      <c r="BU378" s="169"/>
      <c r="BV378" s="169"/>
      <c r="BW378" s="169"/>
      <c r="BX378" s="169"/>
      <c r="BY378" s="169"/>
      <c r="BZ378" s="169"/>
      <c r="CA378" s="169"/>
      <c r="CB378" s="169"/>
      <c r="CO378" s="63">
        <v>11</v>
      </c>
      <c r="CP378" s="63" t="s">
        <v>118</v>
      </c>
      <c r="CQ378" s="63" t="s">
        <v>614</v>
      </c>
      <c r="CR378" s="63" t="s">
        <v>616</v>
      </c>
      <c r="CS378" s="63">
        <v>467</v>
      </c>
    </row>
    <row r="379" spans="1:97" s="17" customFormat="1" ht="13.5">
      <c r="A379" s="167"/>
      <c r="B379" s="19"/>
      <c r="AD379" s="167"/>
      <c r="AE379" s="167"/>
      <c r="AF379" s="167"/>
      <c r="AG379" s="169"/>
      <c r="AH379" s="169"/>
      <c r="AI379" s="169"/>
      <c r="AJ379" s="169"/>
      <c r="AK379" s="169"/>
      <c r="AL379" s="169"/>
      <c r="AM379" s="169"/>
      <c r="AN379" s="169"/>
      <c r="AO379" s="169"/>
      <c r="AP379" s="169"/>
      <c r="AQ379" s="169"/>
      <c r="AR379" s="169"/>
      <c r="AS379" s="169"/>
      <c r="AT379" s="169"/>
      <c r="AU379" s="169"/>
      <c r="AV379" s="169"/>
      <c r="AW379" s="169"/>
      <c r="AX379" s="169"/>
      <c r="AY379" s="169"/>
      <c r="AZ379" s="169"/>
      <c r="BA379" s="169"/>
      <c r="BB379" s="169"/>
      <c r="BC379" s="169"/>
      <c r="BD379" s="169"/>
      <c r="BE379" s="169"/>
      <c r="BF379" s="169"/>
      <c r="BG379" s="169"/>
      <c r="BH379" s="169"/>
      <c r="BI379" s="169"/>
      <c r="BJ379" s="169"/>
      <c r="BK379" s="169"/>
      <c r="BL379" s="169"/>
      <c r="BM379" s="169"/>
      <c r="BN379" s="169"/>
      <c r="BO379" s="169"/>
      <c r="BP379" s="169"/>
      <c r="BQ379" s="169"/>
      <c r="BR379" s="169"/>
      <c r="BS379" s="169"/>
      <c r="BT379" s="169"/>
      <c r="BU379" s="169"/>
      <c r="BV379" s="169"/>
      <c r="BW379" s="169"/>
      <c r="BX379" s="169"/>
      <c r="BY379" s="169"/>
      <c r="BZ379" s="169"/>
      <c r="CA379" s="169"/>
      <c r="CB379" s="169"/>
      <c r="CO379" s="63">
        <v>11</v>
      </c>
      <c r="CP379" s="63" t="s">
        <v>118</v>
      </c>
      <c r="CQ379" s="63" t="s">
        <v>614</v>
      </c>
      <c r="CR379" s="63" t="s">
        <v>617</v>
      </c>
      <c r="CS379" s="63">
        <v>468</v>
      </c>
    </row>
    <row r="380" spans="1:97" s="17" customFormat="1" ht="13.5">
      <c r="A380" s="167"/>
      <c r="B380" s="19"/>
      <c r="AD380" s="167"/>
      <c r="AE380" s="167"/>
      <c r="AF380" s="167"/>
      <c r="AG380" s="169"/>
      <c r="AH380" s="169"/>
      <c r="AI380" s="169"/>
      <c r="AJ380" s="169"/>
      <c r="AK380" s="169"/>
      <c r="AL380" s="169"/>
      <c r="AM380" s="169"/>
      <c r="AN380" s="169"/>
      <c r="AO380" s="169"/>
      <c r="AP380" s="169"/>
      <c r="AQ380" s="169"/>
      <c r="AR380" s="169"/>
      <c r="AS380" s="169"/>
      <c r="AT380" s="169"/>
      <c r="AU380" s="169"/>
      <c r="AV380" s="169"/>
      <c r="AW380" s="169"/>
      <c r="AX380" s="169"/>
      <c r="AY380" s="169"/>
      <c r="AZ380" s="169"/>
      <c r="BA380" s="169"/>
      <c r="BB380" s="169"/>
      <c r="BC380" s="169"/>
      <c r="BD380" s="169"/>
      <c r="BE380" s="169"/>
      <c r="BF380" s="169"/>
      <c r="BG380" s="169"/>
      <c r="BH380" s="169"/>
      <c r="BI380" s="169"/>
      <c r="BJ380" s="169"/>
      <c r="BK380" s="169"/>
      <c r="BL380" s="169"/>
      <c r="BM380" s="169"/>
      <c r="BN380" s="169"/>
      <c r="BO380" s="169"/>
      <c r="BP380" s="169"/>
      <c r="BQ380" s="169"/>
      <c r="BR380" s="169"/>
      <c r="BS380" s="169"/>
      <c r="BT380" s="169"/>
      <c r="BU380" s="169"/>
      <c r="BV380" s="169"/>
      <c r="BW380" s="169"/>
      <c r="BX380" s="169"/>
      <c r="BY380" s="169"/>
      <c r="BZ380" s="169"/>
      <c r="CA380" s="169"/>
      <c r="CB380" s="169"/>
      <c r="CO380" s="63">
        <v>11</v>
      </c>
      <c r="CP380" s="63" t="s">
        <v>118</v>
      </c>
      <c r="CQ380" s="63" t="s">
        <v>614</v>
      </c>
      <c r="CR380" s="63" t="s">
        <v>618</v>
      </c>
      <c r="CS380" s="63">
        <v>469</v>
      </c>
    </row>
    <row r="381" spans="1:97" s="17" customFormat="1" ht="13.5">
      <c r="A381" s="167"/>
      <c r="B381" s="19"/>
      <c r="AD381" s="167"/>
      <c r="AE381" s="167"/>
      <c r="AF381" s="167"/>
      <c r="AG381" s="169"/>
      <c r="AH381" s="169"/>
      <c r="AI381" s="169"/>
      <c r="AJ381" s="169"/>
      <c r="AK381" s="169"/>
      <c r="AL381" s="169"/>
      <c r="AM381" s="169"/>
      <c r="AN381" s="169"/>
      <c r="AO381" s="169"/>
      <c r="AP381" s="169"/>
      <c r="AQ381" s="169"/>
      <c r="AR381" s="169"/>
      <c r="AS381" s="169"/>
      <c r="AT381" s="169"/>
      <c r="AU381" s="169"/>
      <c r="AV381" s="169"/>
      <c r="AW381" s="169"/>
      <c r="AX381" s="169"/>
      <c r="AY381" s="169"/>
      <c r="AZ381" s="169"/>
      <c r="BA381" s="169"/>
      <c r="BB381" s="169"/>
      <c r="BC381" s="169"/>
      <c r="BD381" s="169"/>
      <c r="BE381" s="169"/>
      <c r="BF381" s="169"/>
      <c r="BG381" s="169"/>
      <c r="BH381" s="169"/>
      <c r="BI381" s="169"/>
      <c r="BJ381" s="169"/>
      <c r="BK381" s="169"/>
      <c r="BL381" s="169"/>
      <c r="BM381" s="169"/>
      <c r="BN381" s="169"/>
      <c r="BO381" s="169"/>
      <c r="BP381" s="169"/>
      <c r="BQ381" s="169"/>
      <c r="BR381" s="169"/>
      <c r="BS381" s="169"/>
      <c r="BT381" s="169"/>
      <c r="BU381" s="169"/>
      <c r="BV381" s="169"/>
      <c r="BW381" s="169"/>
      <c r="BX381" s="169"/>
      <c r="BY381" s="169"/>
      <c r="BZ381" s="169"/>
      <c r="CA381" s="169"/>
      <c r="CB381" s="169"/>
      <c r="CO381" s="63">
        <v>11</v>
      </c>
      <c r="CP381" s="63" t="s">
        <v>118</v>
      </c>
      <c r="CQ381" s="63" t="s">
        <v>614</v>
      </c>
      <c r="CR381" s="63" t="s">
        <v>619</v>
      </c>
      <c r="CS381" s="63">
        <v>470</v>
      </c>
    </row>
    <row r="382" spans="1:97" s="17" customFormat="1" ht="13.5">
      <c r="A382" s="167"/>
      <c r="B382" s="19"/>
      <c r="AD382" s="167"/>
      <c r="AE382" s="167"/>
      <c r="AF382" s="167"/>
      <c r="AG382" s="169"/>
      <c r="AH382" s="169"/>
      <c r="AI382" s="169"/>
      <c r="AJ382" s="169"/>
      <c r="AK382" s="169"/>
      <c r="AL382" s="169"/>
      <c r="AM382" s="169"/>
      <c r="AN382" s="169"/>
      <c r="AO382" s="169"/>
      <c r="AP382" s="169"/>
      <c r="AQ382" s="169"/>
      <c r="AR382" s="169"/>
      <c r="AS382" s="169"/>
      <c r="AT382" s="169"/>
      <c r="AU382" s="169"/>
      <c r="AV382" s="169"/>
      <c r="AW382" s="169"/>
      <c r="AX382" s="169"/>
      <c r="AY382" s="169"/>
      <c r="AZ382" s="169"/>
      <c r="BA382" s="169"/>
      <c r="BB382" s="169"/>
      <c r="BC382" s="169"/>
      <c r="BD382" s="169"/>
      <c r="BE382" s="169"/>
      <c r="BF382" s="169"/>
      <c r="BG382" s="169"/>
      <c r="BH382" s="169"/>
      <c r="BI382" s="169"/>
      <c r="BJ382" s="169"/>
      <c r="BK382" s="169"/>
      <c r="BL382" s="169"/>
      <c r="BM382" s="169"/>
      <c r="BN382" s="169"/>
      <c r="BO382" s="169"/>
      <c r="BP382" s="169"/>
      <c r="BQ382" s="169"/>
      <c r="BR382" s="169"/>
      <c r="BS382" s="169"/>
      <c r="BT382" s="169"/>
      <c r="BU382" s="169"/>
      <c r="BV382" s="169"/>
      <c r="BW382" s="169"/>
      <c r="BX382" s="169"/>
      <c r="BY382" s="169"/>
      <c r="BZ382" s="169"/>
      <c r="CA382" s="169"/>
      <c r="CB382" s="169"/>
      <c r="CO382" s="63">
        <v>11</v>
      </c>
      <c r="CP382" s="63" t="s">
        <v>118</v>
      </c>
      <c r="CQ382" s="63" t="s">
        <v>614</v>
      </c>
      <c r="CR382" s="63" t="s">
        <v>620</v>
      </c>
      <c r="CS382" s="63">
        <v>471</v>
      </c>
    </row>
    <row r="383" spans="1:97" s="17" customFormat="1" ht="13.5">
      <c r="A383" s="167"/>
      <c r="B383" s="19"/>
      <c r="AD383" s="167"/>
      <c r="AE383" s="167"/>
      <c r="AF383" s="167"/>
      <c r="AG383" s="169"/>
      <c r="AH383" s="169"/>
      <c r="AI383" s="169"/>
      <c r="AJ383" s="169"/>
      <c r="AK383" s="169"/>
      <c r="AL383" s="169"/>
      <c r="AM383" s="169"/>
      <c r="AN383" s="169"/>
      <c r="AO383" s="169"/>
      <c r="AP383" s="169"/>
      <c r="AQ383" s="169"/>
      <c r="AR383" s="169"/>
      <c r="AS383" s="169"/>
      <c r="AT383" s="169"/>
      <c r="AU383" s="169"/>
      <c r="AV383" s="169"/>
      <c r="AW383" s="169"/>
      <c r="AX383" s="169"/>
      <c r="AY383" s="169"/>
      <c r="AZ383" s="169"/>
      <c r="BA383" s="169"/>
      <c r="BB383" s="169"/>
      <c r="BC383" s="169"/>
      <c r="BD383" s="169"/>
      <c r="BE383" s="169"/>
      <c r="BF383" s="169"/>
      <c r="BG383" s="169"/>
      <c r="BH383" s="169"/>
      <c r="BI383" s="169"/>
      <c r="BJ383" s="169"/>
      <c r="BK383" s="169"/>
      <c r="BL383" s="169"/>
      <c r="BM383" s="169"/>
      <c r="BN383" s="169"/>
      <c r="BO383" s="169"/>
      <c r="BP383" s="169"/>
      <c r="BQ383" s="169"/>
      <c r="BR383" s="169"/>
      <c r="BS383" s="169"/>
      <c r="BT383" s="169"/>
      <c r="BU383" s="169"/>
      <c r="BV383" s="169"/>
      <c r="BW383" s="169"/>
      <c r="BX383" s="169"/>
      <c r="BY383" s="169"/>
      <c r="BZ383" s="169"/>
      <c r="CA383" s="169"/>
      <c r="CB383" s="169"/>
      <c r="CO383" s="63">
        <v>11</v>
      </c>
      <c r="CP383" s="63" t="s">
        <v>118</v>
      </c>
      <c r="CQ383" s="63" t="s">
        <v>614</v>
      </c>
      <c r="CR383" s="63" t="s">
        <v>621</v>
      </c>
      <c r="CS383" s="63">
        <v>472</v>
      </c>
    </row>
    <row r="384" spans="1:97" s="17" customFormat="1" ht="13.5">
      <c r="A384" s="167"/>
      <c r="B384" s="19"/>
      <c r="AD384" s="167"/>
      <c r="AE384" s="167"/>
      <c r="AF384" s="167"/>
      <c r="AG384" s="169"/>
      <c r="AH384" s="169"/>
      <c r="AI384" s="169"/>
      <c r="AJ384" s="169"/>
      <c r="AK384" s="169"/>
      <c r="AL384" s="169"/>
      <c r="AM384" s="169"/>
      <c r="AN384" s="169"/>
      <c r="AO384" s="169"/>
      <c r="AP384" s="169"/>
      <c r="AQ384" s="169"/>
      <c r="AR384" s="169"/>
      <c r="AS384" s="169"/>
      <c r="AT384" s="169"/>
      <c r="AU384" s="169"/>
      <c r="AV384" s="169"/>
      <c r="AW384" s="169"/>
      <c r="AX384" s="169"/>
      <c r="AY384" s="169"/>
      <c r="AZ384" s="169"/>
      <c r="BA384" s="169"/>
      <c r="BB384" s="169"/>
      <c r="BC384" s="169"/>
      <c r="BD384" s="169"/>
      <c r="BE384" s="169"/>
      <c r="BF384" s="169"/>
      <c r="BG384" s="169"/>
      <c r="BH384" s="169"/>
      <c r="BI384" s="169"/>
      <c r="BJ384" s="169"/>
      <c r="BK384" s="169"/>
      <c r="BL384" s="169"/>
      <c r="BM384" s="169"/>
      <c r="BN384" s="169"/>
      <c r="BO384" s="169"/>
      <c r="BP384" s="169"/>
      <c r="BQ384" s="169"/>
      <c r="BR384" s="169"/>
      <c r="BS384" s="169"/>
      <c r="BT384" s="169"/>
      <c r="BU384" s="169"/>
      <c r="BV384" s="169"/>
      <c r="BW384" s="169"/>
      <c r="BX384" s="169"/>
      <c r="BY384" s="169"/>
      <c r="BZ384" s="169"/>
      <c r="CA384" s="169"/>
      <c r="CB384" s="169"/>
      <c r="CO384" s="63">
        <v>11</v>
      </c>
      <c r="CP384" s="63" t="s">
        <v>118</v>
      </c>
      <c r="CQ384" s="63" t="s">
        <v>614</v>
      </c>
      <c r="CR384" s="63" t="s">
        <v>622</v>
      </c>
      <c r="CS384" s="63">
        <v>473</v>
      </c>
    </row>
    <row r="385" spans="1:97" s="17" customFormat="1" ht="13.5">
      <c r="A385" s="167"/>
      <c r="B385" s="19"/>
      <c r="AD385" s="167"/>
      <c r="AE385" s="167"/>
      <c r="AF385" s="167"/>
      <c r="AG385" s="169"/>
      <c r="AH385" s="169"/>
      <c r="AI385" s="169"/>
      <c r="AJ385" s="169"/>
      <c r="AK385" s="169"/>
      <c r="AL385" s="169"/>
      <c r="AM385" s="169"/>
      <c r="AN385" s="169"/>
      <c r="AO385" s="169"/>
      <c r="AP385" s="169"/>
      <c r="AQ385" s="169"/>
      <c r="AR385" s="169"/>
      <c r="AS385" s="169"/>
      <c r="AT385" s="169"/>
      <c r="AU385" s="169"/>
      <c r="AV385" s="169"/>
      <c r="AW385" s="169"/>
      <c r="AX385" s="169"/>
      <c r="AY385" s="169"/>
      <c r="AZ385" s="169"/>
      <c r="BA385" s="169"/>
      <c r="BB385" s="169"/>
      <c r="BC385" s="169"/>
      <c r="BD385" s="169"/>
      <c r="BE385" s="169"/>
      <c r="BF385" s="169"/>
      <c r="BG385" s="169"/>
      <c r="BH385" s="169"/>
      <c r="BI385" s="169"/>
      <c r="BJ385" s="169"/>
      <c r="BK385" s="169"/>
      <c r="BL385" s="169"/>
      <c r="BM385" s="169"/>
      <c r="BN385" s="169"/>
      <c r="BO385" s="169"/>
      <c r="BP385" s="169"/>
      <c r="BQ385" s="169"/>
      <c r="BR385" s="169"/>
      <c r="BS385" s="169"/>
      <c r="BT385" s="169"/>
      <c r="BU385" s="169"/>
      <c r="BV385" s="169"/>
      <c r="BW385" s="169"/>
      <c r="BX385" s="169"/>
      <c r="BY385" s="169"/>
      <c r="BZ385" s="169"/>
      <c r="CA385" s="169"/>
      <c r="CB385" s="169"/>
      <c r="CO385" s="63">
        <v>11</v>
      </c>
      <c r="CP385" s="63" t="s">
        <v>118</v>
      </c>
      <c r="CQ385" s="63" t="s">
        <v>614</v>
      </c>
      <c r="CR385" s="63" t="s">
        <v>623</v>
      </c>
      <c r="CS385" s="63">
        <v>474</v>
      </c>
    </row>
    <row r="386" spans="1:97" s="17" customFormat="1" ht="13.5">
      <c r="A386" s="167"/>
      <c r="B386" s="19"/>
      <c r="AD386" s="167"/>
      <c r="AE386" s="167"/>
      <c r="AF386" s="167"/>
      <c r="AG386" s="169"/>
      <c r="AH386" s="169"/>
      <c r="AI386" s="169"/>
      <c r="AJ386" s="169"/>
      <c r="AK386" s="169"/>
      <c r="AL386" s="169"/>
      <c r="AM386" s="169"/>
      <c r="AN386" s="169"/>
      <c r="AO386" s="169"/>
      <c r="AP386" s="169"/>
      <c r="AQ386" s="169"/>
      <c r="AR386" s="169"/>
      <c r="AS386" s="169"/>
      <c r="AT386" s="169"/>
      <c r="AU386" s="169"/>
      <c r="AV386" s="169"/>
      <c r="AW386" s="169"/>
      <c r="AX386" s="169"/>
      <c r="AY386" s="169"/>
      <c r="AZ386" s="169"/>
      <c r="BA386" s="169"/>
      <c r="BB386" s="169"/>
      <c r="BC386" s="169"/>
      <c r="BD386" s="169"/>
      <c r="BE386" s="169"/>
      <c r="BF386" s="169"/>
      <c r="BG386" s="169"/>
      <c r="BH386" s="169"/>
      <c r="BI386" s="169"/>
      <c r="BJ386" s="169"/>
      <c r="BK386" s="169"/>
      <c r="BL386" s="169"/>
      <c r="BM386" s="169"/>
      <c r="BN386" s="169"/>
      <c r="BO386" s="169"/>
      <c r="BP386" s="169"/>
      <c r="BQ386" s="169"/>
      <c r="BR386" s="169"/>
      <c r="BS386" s="169"/>
      <c r="BT386" s="169"/>
      <c r="BU386" s="169"/>
      <c r="BV386" s="169"/>
      <c r="BW386" s="169"/>
      <c r="BX386" s="169"/>
      <c r="BY386" s="169"/>
      <c r="BZ386" s="169"/>
      <c r="CA386" s="169"/>
      <c r="CB386" s="169"/>
      <c r="CO386" s="63">
        <v>11</v>
      </c>
      <c r="CP386" s="63" t="s">
        <v>118</v>
      </c>
      <c r="CQ386" s="63" t="s">
        <v>614</v>
      </c>
      <c r="CR386" s="63" t="s">
        <v>624</v>
      </c>
      <c r="CS386" s="63">
        <v>475</v>
      </c>
    </row>
    <row r="387" spans="1:97" s="17" customFormat="1" ht="13.5">
      <c r="A387" s="167"/>
      <c r="B387" s="19"/>
      <c r="AD387" s="167"/>
      <c r="AE387" s="167"/>
      <c r="AF387" s="167"/>
      <c r="AG387" s="169"/>
      <c r="AH387" s="169"/>
      <c r="AI387" s="169"/>
      <c r="AJ387" s="169"/>
      <c r="AK387" s="169"/>
      <c r="AL387" s="169"/>
      <c r="AM387" s="169"/>
      <c r="AN387" s="169"/>
      <c r="AO387" s="169"/>
      <c r="AP387" s="169"/>
      <c r="AQ387" s="169"/>
      <c r="AR387" s="169"/>
      <c r="AS387" s="169"/>
      <c r="AT387" s="169"/>
      <c r="AU387" s="169"/>
      <c r="AV387" s="169"/>
      <c r="AW387" s="169"/>
      <c r="AX387" s="169"/>
      <c r="AY387" s="169"/>
      <c r="AZ387" s="169"/>
      <c r="BA387" s="169"/>
      <c r="BB387" s="169"/>
      <c r="BC387" s="169"/>
      <c r="BD387" s="169"/>
      <c r="BE387" s="169"/>
      <c r="BF387" s="169"/>
      <c r="BG387" s="169"/>
      <c r="BH387" s="169"/>
      <c r="BI387" s="169"/>
      <c r="BJ387" s="169"/>
      <c r="BK387" s="169"/>
      <c r="BL387" s="169"/>
      <c r="BM387" s="169"/>
      <c r="BN387" s="169"/>
      <c r="BO387" s="169"/>
      <c r="BP387" s="169"/>
      <c r="BQ387" s="169"/>
      <c r="BR387" s="169"/>
      <c r="BS387" s="169"/>
      <c r="BT387" s="169"/>
      <c r="BU387" s="169"/>
      <c r="BV387" s="169"/>
      <c r="BW387" s="169"/>
      <c r="BX387" s="169"/>
      <c r="BY387" s="169"/>
      <c r="BZ387" s="169"/>
      <c r="CA387" s="169"/>
      <c r="CB387" s="169"/>
      <c r="CO387" s="63">
        <v>11</v>
      </c>
      <c r="CP387" s="63" t="s">
        <v>118</v>
      </c>
      <c r="CQ387" s="63" t="s">
        <v>614</v>
      </c>
      <c r="CR387" s="63" t="s">
        <v>625</v>
      </c>
      <c r="CS387" s="63">
        <v>476</v>
      </c>
    </row>
    <row r="388" spans="1:97" s="17" customFormat="1" ht="13.5">
      <c r="A388" s="167"/>
      <c r="B388" s="19"/>
      <c r="AD388" s="167"/>
      <c r="AE388" s="167"/>
      <c r="AF388" s="167"/>
      <c r="AG388" s="169"/>
      <c r="AH388" s="169"/>
      <c r="AI388" s="169"/>
      <c r="AJ388" s="169"/>
      <c r="AK388" s="169"/>
      <c r="AL388" s="169"/>
      <c r="AM388" s="169"/>
      <c r="AN388" s="169"/>
      <c r="AO388" s="169"/>
      <c r="AP388" s="169"/>
      <c r="AQ388" s="169"/>
      <c r="AR388" s="169"/>
      <c r="AS388" s="169"/>
      <c r="AT388" s="169"/>
      <c r="AU388" s="169"/>
      <c r="AV388" s="169"/>
      <c r="AW388" s="169"/>
      <c r="AX388" s="169"/>
      <c r="AY388" s="169"/>
      <c r="AZ388" s="169"/>
      <c r="BA388" s="169"/>
      <c r="BB388" s="169"/>
      <c r="BC388" s="169"/>
      <c r="BD388" s="169"/>
      <c r="BE388" s="169"/>
      <c r="BF388" s="169"/>
      <c r="BG388" s="169"/>
      <c r="BH388" s="169"/>
      <c r="BI388" s="169"/>
      <c r="BJ388" s="169"/>
      <c r="BK388" s="169"/>
      <c r="BL388" s="169"/>
      <c r="BM388" s="169"/>
      <c r="BN388" s="169"/>
      <c r="BO388" s="169"/>
      <c r="BP388" s="169"/>
      <c r="BQ388" s="169"/>
      <c r="BR388" s="169"/>
      <c r="BS388" s="169"/>
      <c r="BT388" s="169"/>
      <c r="BU388" s="169"/>
      <c r="BV388" s="169"/>
      <c r="BW388" s="169"/>
      <c r="BX388" s="169"/>
      <c r="BY388" s="169"/>
      <c r="BZ388" s="169"/>
      <c r="CA388" s="169"/>
      <c r="CB388" s="169"/>
      <c r="CO388" s="63">
        <v>11</v>
      </c>
      <c r="CP388" s="63" t="s">
        <v>118</v>
      </c>
      <c r="CQ388" s="63" t="s">
        <v>614</v>
      </c>
      <c r="CR388" s="63" t="s">
        <v>626</v>
      </c>
      <c r="CS388" s="63">
        <v>477</v>
      </c>
    </row>
    <row r="389" spans="1:97" s="17" customFormat="1" ht="13.5">
      <c r="A389" s="167"/>
      <c r="B389" s="19"/>
      <c r="AD389" s="167"/>
      <c r="AE389" s="167"/>
      <c r="AF389" s="167"/>
      <c r="AG389" s="169"/>
      <c r="AH389" s="169"/>
      <c r="AI389" s="169"/>
      <c r="AJ389" s="169"/>
      <c r="AK389" s="169"/>
      <c r="AL389" s="169"/>
      <c r="AM389" s="169"/>
      <c r="AN389" s="169"/>
      <c r="AO389" s="169"/>
      <c r="AP389" s="169"/>
      <c r="AQ389" s="169"/>
      <c r="AR389" s="169"/>
      <c r="AS389" s="169"/>
      <c r="AT389" s="169"/>
      <c r="AU389" s="169"/>
      <c r="AV389" s="169"/>
      <c r="AW389" s="169"/>
      <c r="AX389" s="169"/>
      <c r="AY389" s="169"/>
      <c r="AZ389" s="169"/>
      <c r="BA389" s="169"/>
      <c r="BB389" s="169"/>
      <c r="BC389" s="169"/>
      <c r="BD389" s="169"/>
      <c r="BE389" s="169"/>
      <c r="BF389" s="169"/>
      <c r="BG389" s="169"/>
      <c r="BH389" s="169"/>
      <c r="BI389" s="169"/>
      <c r="BJ389" s="169"/>
      <c r="BK389" s="169"/>
      <c r="BL389" s="169"/>
      <c r="BM389" s="169"/>
      <c r="BN389" s="169"/>
      <c r="BO389" s="169"/>
      <c r="BP389" s="169"/>
      <c r="BQ389" s="169"/>
      <c r="BR389" s="169"/>
      <c r="BS389" s="169"/>
      <c r="BT389" s="169"/>
      <c r="BU389" s="169"/>
      <c r="BV389" s="169"/>
      <c r="BW389" s="169"/>
      <c r="BX389" s="169"/>
      <c r="BY389" s="169"/>
      <c r="BZ389" s="169"/>
      <c r="CA389" s="169"/>
      <c r="CB389" s="169"/>
      <c r="CO389" s="63">
        <v>11</v>
      </c>
      <c r="CP389" s="63" t="s">
        <v>118</v>
      </c>
      <c r="CQ389" s="63" t="s">
        <v>614</v>
      </c>
      <c r="CR389" s="63" t="s">
        <v>627</v>
      </c>
      <c r="CS389" s="63">
        <v>478</v>
      </c>
    </row>
    <row r="390" spans="1:97" s="17" customFormat="1" ht="13.5">
      <c r="A390" s="167"/>
      <c r="B390" s="19"/>
      <c r="AD390" s="167"/>
      <c r="AE390" s="167"/>
      <c r="AF390" s="167"/>
      <c r="AG390" s="169"/>
      <c r="AH390" s="169"/>
      <c r="AI390" s="169"/>
      <c r="AJ390" s="169"/>
      <c r="AK390" s="169"/>
      <c r="AL390" s="169"/>
      <c r="AM390" s="169"/>
      <c r="AN390" s="169"/>
      <c r="AO390" s="169"/>
      <c r="AP390" s="169"/>
      <c r="AQ390" s="169"/>
      <c r="AR390" s="169"/>
      <c r="AS390" s="169"/>
      <c r="AT390" s="169"/>
      <c r="AU390" s="169"/>
      <c r="AV390" s="169"/>
      <c r="AW390" s="169"/>
      <c r="AX390" s="169"/>
      <c r="AY390" s="169"/>
      <c r="AZ390" s="169"/>
      <c r="BA390" s="169"/>
      <c r="BB390" s="169"/>
      <c r="BC390" s="169"/>
      <c r="BD390" s="169"/>
      <c r="BE390" s="169"/>
      <c r="BF390" s="169"/>
      <c r="BG390" s="169"/>
      <c r="BH390" s="169"/>
      <c r="BI390" s="169"/>
      <c r="BJ390" s="169"/>
      <c r="BK390" s="169"/>
      <c r="BL390" s="169"/>
      <c r="BM390" s="169"/>
      <c r="BN390" s="169"/>
      <c r="BO390" s="169"/>
      <c r="BP390" s="169"/>
      <c r="BQ390" s="169"/>
      <c r="BR390" s="169"/>
      <c r="BS390" s="169"/>
      <c r="BT390" s="169"/>
      <c r="BU390" s="169"/>
      <c r="BV390" s="169"/>
      <c r="BW390" s="169"/>
      <c r="BX390" s="169"/>
      <c r="BY390" s="169"/>
      <c r="BZ390" s="169"/>
      <c r="CA390" s="169"/>
      <c r="CB390" s="169"/>
      <c r="CO390" s="63">
        <v>11</v>
      </c>
      <c r="CP390" s="63" t="s">
        <v>118</v>
      </c>
      <c r="CQ390" s="63" t="s">
        <v>614</v>
      </c>
      <c r="CR390" s="63" t="s">
        <v>628</v>
      </c>
      <c r="CS390" s="63">
        <v>479</v>
      </c>
    </row>
    <row r="391" spans="1:97" s="17" customFormat="1" ht="13.5">
      <c r="A391" s="167"/>
      <c r="B391" s="19"/>
      <c r="AD391" s="167"/>
      <c r="AE391" s="167"/>
      <c r="AF391" s="167"/>
      <c r="AG391" s="169"/>
      <c r="AH391" s="169"/>
      <c r="AI391" s="169"/>
      <c r="AJ391" s="169"/>
      <c r="AK391" s="169"/>
      <c r="AL391" s="169"/>
      <c r="AM391" s="169"/>
      <c r="AN391" s="169"/>
      <c r="AO391" s="169"/>
      <c r="AP391" s="169"/>
      <c r="AQ391" s="169"/>
      <c r="AR391" s="169"/>
      <c r="AS391" s="169"/>
      <c r="AT391" s="169"/>
      <c r="AU391" s="169"/>
      <c r="AV391" s="169"/>
      <c r="AW391" s="169"/>
      <c r="AX391" s="169"/>
      <c r="AY391" s="169"/>
      <c r="AZ391" s="169"/>
      <c r="BA391" s="169"/>
      <c r="BB391" s="169"/>
      <c r="BC391" s="169"/>
      <c r="BD391" s="169"/>
      <c r="BE391" s="169"/>
      <c r="BF391" s="169"/>
      <c r="BG391" s="169"/>
      <c r="BH391" s="169"/>
      <c r="BI391" s="169"/>
      <c r="BJ391" s="169"/>
      <c r="BK391" s="169"/>
      <c r="BL391" s="169"/>
      <c r="BM391" s="169"/>
      <c r="BN391" s="169"/>
      <c r="BO391" s="169"/>
      <c r="BP391" s="169"/>
      <c r="BQ391" s="169"/>
      <c r="BR391" s="169"/>
      <c r="BS391" s="169"/>
      <c r="BT391" s="169"/>
      <c r="BU391" s="169"/>
      <c r="BV391" s="169"/>
      <c r="BW391" s="169"/>
      <c r="BX391" s="169"/>
      <c r="BY391" s="169"/>
      <c r="BZ391" s="169"/>
      <c r="CA391" s="169"/>
      <c r="CB391" s="169"/>
      <c r="CO391" s="63">
        <v>11</v>
      </c>
      <c r="CP391" s="63" t="s">
        <v>118</v>
      </c>
      <c r="CQ391" s="63" t="s">
        <v>614</v>
      </c>
      <c r="CR391" s="63" t="s">
        <v>629</v>
      </c>
      <c r="CS391" s="63">
        <v>480</v>
      </c>
    </row>
    <row r="392" spans="1:97" s="17" customFormat="1" ht="13.5">
      <c r="A392" s="167"/>
      <c r="B392" s="19"/>
      <c r="AD392" s="167"/>
      <c r="AE392" s="167"/>
      <c r="AF392" s="167"/>
      <c r="AG392" s="169"/>
      <c r="AH392" s="169"/>
      <c r="AI392" s="169"/>
      <c r="AJ392" s="169"/>
      <c r="AK392" s="169"/>
      <c r="AL392" s="169"/>
      <c r="AM392" s="169"/>
      <c r="AN392" s="169"/>
      <c r="AO392" s="169"/>
      <c r="AP392" s="169"/>
      <c r="AQ392" s="169"/>
      <c r="AR392" s="169"/>
      <c r="AS392" s="169"/>
      <c r="AT392" s="169"/>
      <c r="AU392" s="169"/>
      <c r="AV392" s="169"/>
      <c r="AW392" s="169"/>
      <c r="AX392" s="169"/>
      <c r="AY392" s="169"/>
      <c r="AZ392" s="169"/>
      <c r="BA392" s="169"/>
      <c r="BB392" s="169"/>
      <c r="BC392" s="169"/>
      <c r="BD392" s="169"/>
      <c r="BE392" s="169"/>
      <c r="BF392" s="169"/>
      <c r="BG392" s="169"/>
      <c r="BH392" s="169"/>
      <c r="BI392" s="169"/>
      <c r="BJ392" s="169"/>
      <c r="BK392" s="169"/>
      <c r="BL392" s="169"/>
      <c r="BM392" s="169"/>
      <c r="BN392" s="169"/>
      <c r="BO392" s="169"/>
      <c r="BP392" s="169"/>
      <c r="BQ392" s="169"/>
      <c r="BR392" s="169"/>
      <c r="BS392" s="169"/>
      <c r="BT392" s="169"/>
      <c r="BU392" s="169"/>
      <c r="BV392" s="169"/>
      <c r="BW392" s="169"/>
      <c r="BX392" s="169"/>
      <c r="BY392" s="169"/>
      <c r="BZ392" s="169"/>
      <c r="CA392" s="169"/>
      <c r="CB392" s="169"/>
      <c r="CO392" s="63">
        <v>11</v>
      </c>
      <c r="CP392" s="63" t="s">
        <v>118</v>
      </c>
      <c r="CQ392" s="63" t="s">
        <v>614</v>
      </c>
      <c r="CR392" s="63" t="s">
        <v>139</v>
      </c>
      <c r="CS392" s="63">
        <v>481</v>
      </c>
    </row>
    <row r="393" spans="1:97" s="17" customFormat="1" ht="13.5">
      <c r="A393" s="167"/>
      <c r="B393" s="19"/>
      <c r="AD393" s="167"/>
      <c r="AE393" s="167"/>
      <c r="AF393" s="167"/>
      <c r="AG393" s="169"/>
      <c r="AH393" s="169"/>
      <c r="AI393" s="169"/>
      <c r="AJ393" s="169"/>
      <c r="AK393" s="169"/>
      <c r="AL393" s="169"/>
      <c r="AM393" s="169"/>
      <c r="AN393" s="169"/>
      <c r="AO393" s="169"/>
      <c r="AP393" s="169"/>
      <c r="AQ393" s="169"/>
      <c r="AR393" s="169"/>
      <c r="AS393" s="169"/>
      <c r="AT393" s="169"/>
      <c r="AU393" s="169"/>
      <c r="AV393" s="169"/>
      <c r="AW393" s="169"/>
      <c r="AX393" s="169"/>
      <c r="AY393" s="169"/>
      <c r="AZ393" s="169"/>
      <c r="BA393" s="169"/>
      <c r="BB393" s="169"/>
      <c r="BC393" s="169"/>
      <c r="BD393" s="169"/>
      <c r="BE393" s="169"/>
      <c r="BF393" s="169"/>
      <c r="BG393" s="169"/>
      <c r="BH393" s="169"/>
      <c r="BI393" s="169"/>
      <c r="BJ393" s="169"/>
      <c r="BK393" s="169"/>
      <c r="BL393" s="169"/>
      <c r="BM393" s="169"/>
      <c r="BN393" s="169"/>
      <c r="BO393" s="169"/>
      <c r="BP393" s="169"/>
      <c r="BQ393" s="169"/>
      <c r="BR393" s="169"/>
      <c r="BS393" s="169"/>
      <c r="BT393" s="169"/>
      <c r="BU393" s="169"/>
      <c r="BV393" s="169"/>
      <c r="BW393" s="169"/>
      <c r="BX393" s="169"/>
      <c r="BY393" s="169"/>
      <c r="BZ393" s="169"/>
      <c r="CA393" s="169"/>
      <c r="CB393" s="169"/>
      <c r="CO393" s="63">
        <v>11</v>
      </c>
      <c r="CP393" s="63" t="s">
        <v>118</v>
      </c>
      <c r="CQ393" s="63" t="s">
        <v>614</v>
      </c>
      <c r="CR393" s="63" t="s">
        <v>630</v>
      </c>
      <c r="CS393" s="63">
        <v>482</v>
      </c>
    </row>
    <row r="394" spans="1:97" s="17" customFormat="1" ht="13.5">
      <c r="A394" s="167"/>
      <c r="B394" s="19"/>
      <c r="AD394" s="167"/>
      <c r="AE394" s="167"/>
      <c r="AF394" s="167"/>
      <c r="AG394" s="169"/>
      <c r="AH394" s="169"/>
      <c r="AI394" s="169"/>
      <c r="AJ394" s="169"/>
      <c r="AK394" s="169"/>
      <c r="AL394" s="169"/>
      <c r="AM394" s="169"/>
      <c r="AN394" s="169"/>
      <c r="AO394" s="169"/>
      <c r="AP394" s="169"/>
      <c r="AQ394" s="169"/>
      <c r="AR394" s="169"/>
      <c r="AS394" s="169"/>
      <c r="AT394" s="169"/>
      <c r="AU394" s="169"/>
      <c r="AV394" s="169"/>
      <c r="AW394" s="169"/>
      <c r="AX394" s="169"/>
      <c r="AY394" s="169"/>
      <c r="AZ394" s="169"/>
      <c r="BA394" s="169"/>
      <c r="BB394" s="169"/>
      <c r="BC394" s="169"/>
      <c r="BD394" s="169"/>
      <c r="BE394" s="169"/>
      <c r="BF394" s="169"/>
      <c r="BG394" s="169"/>
      <c r="BH394" s="169"/>
      <c r="BI394" s="169"/>
      <c r="BJ394" s="169"/>
      <c r="BK394" s="169"/>
      <c r="BL394" s="169"/>
      <c r="BM394" s="169"/>
      <c r="BN394" s="169"/>
      <c r="BO394" s="169"/>
      <c r="BP394" s="169"/>
      <c r="BQ394" s="169"/>
      <c r="BR394" s="169"/>
      <c r="BS394" s="169"/>
      <c r="BT394" s="169"/>
      <c r="BU394" s="169"/>
      <c r="BV394" s="169"/>
      <c r="BW394" s="169"/>
      <c r="BX394" s="169"/>
      <c r="BY394" s="169"/>
      <c r="BZ394" s="169"/>
      <c r="CA394" s="169"/>
      <c r="CB394" s="169"/>
      <c r="CO394" s="63">
        <v>11</v>
      </c>
      <c r="CP394" s="63" t="s">
        <v>118</v>
      </c>
      <c r="CQ394" s="63" t="s">
        <v>614</v>
      </c>
      <c r="CR394" s="63" t="s">
        <v>631</v>
      </c>
      <c r="CS394" s="63">
        <v>483</v>
      </c>
    </row>
    <row r="395" spans="1:97" s="17" customFormat="1" ht="13.5">
      <c r="A395" s="167"/>
      <c r="B395" s="19"/>
      <c r="AD395" s="167"/>
      <c r="AE395" s="167"/>
      <c r="AF395" s="167"/>
      <c r="AG395" s="169"/>
      <c r="AH395" s="169"/>
      <c r="AI395" s="169"/>
      <c r="AJ395" s="169"/>
      <c r="AK395" s="169"/>
      <c r="AL395" s="169"/>
      <c r="AM395" s="169"/>
      <c r="AN395" s="169"/>
      <c r="AO395" s="169"/>
      <c r="AP395" s="169"/>
      <c r="AQ395" s="169"/>
      <c r="AR395" s="169"/>
      <c r="AS395" s="169"/>
      <c r="AT395" s="169"/>
      <c r="AU395" s="169"/>
      <c r="AV395" s="169"/>
      <c r="AW395" s="169"/>
      <c r="AX395" s="169"/>
      <c r="AY395" s="169"/>
      <c r="AZ395" s="169"/>
      <c r="BA395" s="169"/>
      <c r="BB395" s="169"/>
      <c r="BC395" s="169"/>
      <c r="BD395" s="169"/>
      <c r="BE395" s="169"/>
      <c r="BF395" s="169"/>
      <c r="BG395" s="169"/>
      <c r="BH395" s="169"/>
      <c r="BI395" s="169"/>
      <c r="BJ395" s="169"/>
      <c r="BK395" s="169"/>
      <c r="BL395" s="169"/>
      <c r="BM395" s="169"/>
      <c r="BN395" s="169"/>
      <c r="BO395" s="169"/>
      <c r="BP395" s="169"/>
      <c r="BQ395" s="169"/>
      <c r="BR395" s="169"/>
      <c r="BS395" s="169"/>
      <c r="BT395" s="169"/>
      <c r="BU395" s="169"/>
      <c r="BV395" s="169"/>
      <c r="BW395" s="169"/>
      <c r="BX395" s="169"/>
      <c r="BY395" s="169"/>
      <c r="BZ395" s="169"/>
      <c r="CA395" s="169"/>
      <c r="CB395" s="169"/>
      <c r="CO395" s="63">
        <v>11</v>
      </c>
      <c r="CP395" s="63" t="s">
        <v>118</v>
      </c>
      <c r="CQ395" s="63" t="s">
        <v>614</v>
      </c>
      <c r="CR395" s="63" t="s">
        <v>632</v>
      </c>
      <c r="CS395" s="63">
        <v>484</v>
      </c>
    </row>
    <row r="396" spans="1:97" s="17" customFormat="1" ht="13.5">
      <c r="A396" s="167"/>
      <c r="B396" s="19"/>
      <c r="AD396" s="167"/>
      <c r="AE396" s="167"/>
      <c r="AF396" s="167"/>
      <c r="AG396" s="169"/>
      <c r="AH396" s="169"/>
      <c r="AI396" s="169"/>
      <c r="AJ396" s="169"/>
      <c r="AK396" s="169"/>
      <c r="AL396" s="169"/>
      <c r="AM396" s="169"/>
      <c r="AN396" s="169"/>
      <c r="AO396" s="169"/>
      <c r="AP396" s="169"/>
      <c r="AQ396" s="169"/>
      <c r="AR396" s="169"/>
      <c r="AS396" s="169"/>
      <c r="AT396" s="169"/>
      <c r="AU396" s="169"/>
      <c r="AV396" s="169"/>
      <c r="AW396" s="169"/>
      <c r="AX396" s="169"/>
      <c r="AY396" s="169"/>
      <c r="AZ396" s="169"/>
      <c r="BA396" s="169"/>
      <c r="BB396" s="169"/>
      <c r="BC396" s="169"/>
      <c r="BD396" s="169"/>
      <c r="BE396" s="169"/>
      <c r="BF396" s="169"/>
      <c r="BG396" s="169"/>
      <c r="BH396" s="169"/>
      <c r="BI396" s="169"/>
      <c r="BJ396" s="169"/>
      <c r="BK396" s="169"/>
      <c r="BL396" s="169"/>
      <c r="BM396" s="169"/>
      <c r="BN396" s="169"/>
      <c r="BO396" s="169"/>
      <c r="BP396" s="169"/>
      <c r="BQ396" s="169"/>
      <c r="BR396" s="169"/>
      <c r="BS396" s="169"/>
      <c r="BT396" s="169"/>
      <c r="BU396" s="169"/>
      <c r="BV396" s="169"/>
      <c r="BW396" s="169"/>
      <c r="BX396" s="169"/>
      <c r="BY396" s="169"/>
      <c r="BZ396" s="169"/>
      <c r="CA396" s="169"/>
      <c r="CB396" s="169"/>
      <c r="CO396" s="63">
        <v>11</v>
      </c>
      <c r="CP396" s="63" t="s">
        <v>118</v>
      </c>
      <c r="CQ396" s="63" t="s">
        <v>614</v>
      </c>
      <c r="CR396" s="63" t="s">
        <v>633</v>
      </c>
      <c r="CS396" s="63">
        <v>485</v>
      </c>
    </row>
    <row r="397" spans="1:97" s="17" customFormat="1" ht="13.5">
      <c r="A397" s="167"/>
      <c r="B397" s="19"/>
      <c r="AD397" s="167"/>
      <c r="AE397" s="167"/>
      <c r="AF397" s="167"/>
      <c r="AG397" s="169"/>
      <c r="AH397" s="169"/>
      <c r="AI397" s="169"/>
      <c r="AJ397" s="169"/>
      <c r="AK397" s="169"/>
      <c r="AL397" s="169"/>
      <c r="AM397" s="169"/>
      <c r="AN397" s="169"/>
      <c r="AO397" s="169"/>
      <c r="AP397" s="169"/>
      <c r="AQ397" s="169"/>
      <c r="AR397" s="169"/>
      <c r="AS397" s="169"/>
      <c r="AT397" s="169"/>
      <c r="AU397" s="169"/>
      <c r="AV397" s="169"/>
      <c r="AW397" s="169"/>
      <c r="AX397" s="169"/>
      <c r="AY397" s="169"/>
      <c r="AZ397" s="169"/>
      <c r="BA397" s="169"/>
      <c r="BB397" s="169"/>
      <c r="BC397" s="169"/>
      <c r="BD397" s="169"/>
      <c r="BE397" s="169"/>
      <c r="BF397" s="169"/>
      <c r="BG397" s="169"/>
      <c r="BH397" s="169"/>
      <c r="BI397" s="169"/>
      <c r="BJ397" s="169"/>
      <c r="BK397" s="169"/>
      <c r="BL397" s="169"/>
      <c r="BM397" s="169"/>
      <c r="BN397" s="169"/>
      <c r="BO397" s="169"/>
      <c r="BP397" s="169"/>
      <c r="BQ397" s="169"/>
      <c r="BR397" s="169"/>
      <c r="BS397" s="169"/>
      <c r="BT397" s="169"/>
      <c r="BU397" s="169"/>
      <c r="BV397" s="169"/>
      <c r="BW397" s="169"/>
      <c r="BX397" s="169"/>
      <c r="BY397" s="169"/>
      <c r="BZ397" s="169"/>
      <c r="CA397" s="169"/>
      <c r="CB397" s="169"/>
      <c r="CO397" s="63">
        <v>11</v>
      </c>
      <c r="CP397" s="63" t="s">
        <v>118</v>
      </c>
      <c r="CQ397" s="63" t="s">
        <v>614</v>
      </c>
      <c r="CR397" s="63" t="s">
        <v>634</v>
      </c>
      <c r="CS397" s="63">
        <v>486</v>
      </c>
    </row>
    <row r="398" spans="1:97" s="17" customFormat="1" ht="13.5">
      <c r="A398" s="167"/>
      <c r="B398" s="19"/>
      <c r="AD398" s="167"/>
      <c r="AE398" s="167"/>
      <c r="AF398" s="167"/>
      <c r="AG398" s="169"/>
      <c r="AH398" s="169"/>
      <c r="AI398" s="169"/>
      <c r="AJ398" s="169"/>
      <c r="AK398" s="169"/>
      <c r="AL398" s="169"/>
      <c r="AM398" s="169"/>
      <c r="AN398" s="169"/>
      <c r="AO398" s="169"/>
      <c r="AP398" s="169"/>
      <c r="AQ398" s="169"/>
      <c r="AR398" s="169"/>
      <c r="AS398" s="169"/>
      <c r="AT398" s="169"/>
      <c r="AU398" s="169"/>
      <c r="AV398" s="169"/>
      <c r="AW398" s="169"/>
      <c r="AX398" s="169"/>
      <c r="AY398" s="169"/>
      <c r="AZ398" s="169"/>
      <c r="BA398" s="169"/>
      <c r="BB398" s="169"/>
      <c r="BC398" s="169"/>
      <c r="BD398" s="169"/>
      <c r="BE398" s="169"/>
      <c r="BF398" s="169"/>
      <c r="BG398" s="169"/>
      <c r="BH398" s="169"/>
      <c r="BI398" s="169"/>
      <c r="BJ398" s="169"/>
      <c r="BK398" s="169"/>
      <c r="BL398" s="169"/>
      <c r="BM398" s="169"/>
      <c r="BN398" s="169"/>
      <c r="BO398" s="169"/>
      <c r="BP398" s="169"/>
      <c r="BQ398" s="169"/>
      <c r="BR398" s="169"/>
      <c r="BS398" s="169"/>
      <c r="BT398" s="169"/>
      <c r="BU398" s="169"/>
      <c r="BV398" s="169"/>
      <c r="BW398" s="169"/>
      <c r="BX398" s="169"/>
      <c r="BY398" s="169"/>
      <c r="BZ398" s="169"/>
      <c r="CA398" s="169"/>
      <c r="CB398" s="169"/>
      <c r="CO398" s="63">
        <v>11</v>
      </c>
      <c r="CP398" s="63" t="s">
        <v>118</v>
      </c>
      <c r="CQ398" s="63" t="s">
        <v>614</v>
      </c>
      <c r="CR398" s="63" t="s">
        <v>635</v>
      </c>
      <c r="CS398" s="63">
        <v>487</v>
      </c>
    </row>
    <row r="399" spans="1:97" s="17" customFormat="1" ht="13.5">
      <c r="A399" s="167"/>
      <c r="B399" s="19"/>
      <c r="AD399" s="167"/>
      <c r="AE399" s="167"/>
      <c r="AF399" s="167"/>
      <c r="AG399" s="169"/>
      <c r="AH399" s="169"/>
      <c r="AI399" s="169"/>
      <c r="AJ399" s="169"/>
      <c r="AK399" s="169"/>
      <c r="AL399" s="169"/>
      <c r="AM399" s="169"/>
      <c r="AN399" s="169"/>
      <c r="AO399" s="169"/>
      <c r="AP399" s="169"/>
      <c r="AQ399" s="169"/>
      <c r="AR399" s="169"/>
      <c r="AS399" s="169"/>
      <c r="AT399" s="169"/>
      <c r="AU399" s="169"/>
      <c r="AV399" s="169"/>
      <c r="AW399" s="169"/>
      <c r="AX399" s="169"/>
      <c r="AY399" s="169"/>
      <c r="AZ399" s="169"/>
      <c r="BA399" s="169"/>
      <c r="BB399" s="169"/>
      <c r="BC399" s="169"/>
      <c r="BD399" s="169"/>
      <c r="BE399" s="169"/>
      <c r="BF399" s="169"/>
      <c r="BG399" s="169"/>
      <c r="BH399" s="169"/>
      <c r="BI399" s="169"/>
      <c r="BJ399" s="169"/>
      <c r="BK399" s="169"/>
      <c r="BL399" s="169"/>
      <c r="BM399" s="169"/>
      <c r="BN399" s="169"/>
      <c r="BO399" s="169"/>
      <c r="BP399" s="169"/>
      <c r="BQ399" s="169"/>
      <c r="BR399" s="169"/>
      <c r="BS399" s="169"/>
      <c r="BT399" s="169"/>
      <c r="BU399" s="169"/>
      <c r="BV399" s="169"/>
      <c r="BW399" s="169"/>
      <c r="BX399" s="169"/>
      <c r="BY399" s="169"/>
      <c r="BZ399" s="169"/>
      <c r="CA399" s="169"/>
      <c r="CB399" s="169"/>
      <c r="CO399" s="63">
        <v>11</v>
      </c>
      <c r="CP399" s="63" t="s">
        <v>118</v>
      </c>
      <c r="CQ399" s="63" t="s">
        <v>614</v>
      </c>
      <c r="CR399" s="63" t="s">
        <v>1109</v>
      </c>
      <c r="CS399" s="63">
        <v>488</v>
      </c>
    </row>
    <row r="400" spans="1:97" s="17" customFormat="1" ht="13.5">
      <c r="A400" s="167"/>
      <c r="B400" s="19"/>
      <c r="AD400" s="167"/>
      <c r="AE400" s="167"/>
      <c r="AF400" s="167"/>
      <c r="AG400" s="169"/>
      <c r="AH400" s="169"/>
      <c r="AI400" s="169"/>
      <c r="AJ400" s="169"/>
      <c r="AK400" s="169"/>
      <c r="AL400" s="169"/>
      <c r="AM400" s="169"/>
      <c r="AN400" s="169"/>
      <c r="AO400" s="169"/>
      <c r="AP400" s="169"/>
      <c r="AQ400" s="169"/>
      <c r="AR400" s="169"/>
      <c r="AS400" s="169"/>
      <c r="AT400" s="169"/>
      <c r="AU400" s="169"/>
      <c r="AV400" s="169"/>
      <c r="AW400" s="169"/>
      <c r="AX400" s="169"/>
      <c r="AY400" s="169"/>
      <c r="AZ400" s="169"/>
      <c r="BA400" s="169"/>
      <c r="BB400" s="169"/>
      <c r="BC400" s="169"/>
      <c r="BD400" s="169"/>
      <c r="BE400" s="169"/>
      <c r="BF400" s="169"/>
      <c r="BG400" s="169"/>
      <c r="BH400" s="169"/>
      <c r="BI400" s="169"/>
      <c r="BJ400" s="169"/>
      <c r="BK400" s="169"/>
      <c r="BL400" s="169"/>
      <c r="BM400" s="169"/>
      <c r="BN400" s="169"/>
      <c r="BO400" s="169"/>
      <c r="BP400" s="169"/>
      <c r="BQ400" s="169"/>
      <c r="BR400" s="169"/>
      <c r="BS400" s="169"/>
      <c r="BT400" s="169"/>
      <c r="BU400" s="169"/>
      <c r="BV400" s="169"/>
      <c r="BW400" s="169"/>
      <c r="BX400" s="169"/>
      <c r="BY400" s="169"/>
      <c r="BZ400" s="169"/>
      <c r="CA400" s="169"/>
      <c r="CB400" s="169"/>
      <c r="CO400" s="63">
        <v>11</v>
      </c>
      <c r="CP400" s="63" t="s">
        <v>118</v>
      </c>
      <c r="CQ400" s="63" t="s">
        <v>614</v>
      </c>
      <c r="CR400" s="63" t="s">
        <v>1110</v>
      </c>
      <c r="CS400" s="63">
        <v>489</v>
      </c>
    </row>
    <row r="401" spans="1:97" s="17" customFormat="1" ht="13.5">
      <c r="A401" s="167"/>
      <c r="B401" s="19"/>
      <c r="AD401" s="167"/>
      <c r="AE401" s="167"/>
      <c r="AF401" s="167"/>
      <c r="AG401" s="169"/>
      <c r="AH401" s="169"/>
      <c r="AI401" s="169"/>
      <c r="AJ401" s="169"/>
      <c r="AK401" s="169"/>
      <c r="AL401" s="169"/>
      <c r="AM401" s="169"/>
      <c r="AN401" s="169"/>
      <c r="AO401" s="169"/>
      <c r="AP401" s="169"/>
      <c r="AQ401" s="169"/>
      <c r="AR401" s="169"/>
      <c r="AS401" s="169"/>
      <c r="AT401" s="169"/>
      <c r="AU401" s="169"/>
      <c r="AV401" s="169"/>
      <c r="AW401" s="169"/>
      <c r="AX401" s="169"/>
      <c r="AY401" s="169"/>
      <c r="AZ401" s="169"/>
      <c r="BA401" s="169"/>
      <c r="BB401" s="169"/>
      <c r="BC401" s="169"/>
      <c r="BD401" s="169"/>
      <c r="BE401" s="169"/>
      <c r="BF401" s="169"/>
      <c r="BG401" s="169"/>
      <c r="BH401" s="169"/>
      <c r="BI401" s="169"/>
      <c r="BJ401" s="169"/>
      <c r="BK401" s="169"/>
      <c r="BL401" s="169"/>
      <c r="BM401" s="169"/>
      <c r="BN401" s="169"/>
      <c r="BO401" s="169"/>
      <c r="BP401" s="169"/>
      <c r="BQ401" s="169"/>
      <c r="BR401" s="169"/>
      <c r="BS401" s="169"/>
      <c r="BT401" s="169"/>
      <c r="BU401" s="169"/>
      <c r="BV401" s="169"/>
      <c r="BW401" s="169"/>
      <c r="BX401" s="169"/>
      <c r="BY401" s="169"/>
      <c r="BZ401" s="169"/>
      <c r="CA401" s="169"/>
      <c r="CB401" s="169"/>
      <c r="CO401" s="63"/>
      <c r="CP401" s="63"/>
      <c r="CQ401" s="63"/>
      <c r="CR401" s="63"/>
      <c r="CS401" s="63"/>
    </row>
    <row r="402" spans="1:97" s="17" customFormat="1" ht="13.5">
      <c r="A402" s="167"/>
      <c r="B402" s="19"/>
      <c r="AD402" s="167"/>
      <c r="AE402" s="167"/>
      <c r="AF402" s="167"/>
      <c r="AG402" s="169"/>
      <c r="AH402" s="169"/>
      <c r="AI402" s="169"/>
      <c r="AJ402" s="169"/>
      <c r="AK402" s="169"/>
      <c r="AL402" s="169"/>
      <c r="AM402" s="169"/>
      <c r="AN402" s="169"/>
      <c r="AO402" s="169"/>
      <c r="AP402" s="169"/>
      <c r="AQ402" s="169"/>
      <c r="AR402" s="169"/>
      <c r="AS402" s="169"/>
      <c r="AT402" s="169"/>
      <c r="AU402" s="169"/>
      <c r="AV402" s="169"/>
      <c r="AW402" s="169"/>
      <c r="AX402" s="169"/>
      <c r="AY402" s="169"/>
      <c r="AZ402" s="169"/>
      <c r="BA402" s="169"/>
      <c r="BB402" s="169"/>
      <c r="BC402" s="169"/>
      <c r="BD402" s="169"/>
      <c r="BE402" s="169"/>
      <c r="BF402" s="169"/>
      <c r="BG402" s="169"/>
      <c r="BH402" s="169"/>
      <c r="BI402" s="169"/>
      <c r="BJ402" s="169"/>
      <c r="BK402" s="169"/>
      <c r="BL402" s="169"/>
      <c r="BM402" s="169"/>
      <c r="BN402" s="169"/>
      <c r="BO402" s="169"/>
      <c r="BP402" s="169"/>
      <c r="BQ402" s="169"/>
      <c r="BR402" s="169"/>
      <c r="BS402" s="169"/>
      <c r="BT402" s="169"/>
      <c r="BU402" s="169"/>
      <c r="BV402" s="169"/>
      <c r="BW402" s="169"/>
      <c r="BX402" s="169"/>
      <c r="BY402" s="169"/>
      <c r="BZ402" s="169"/>
      <c r="CA402" s="169"/>
      <c r="CB402" s="169"/>
      <c r="CO402" s="63"/>
      <c r="CP402" s="63"/>
      <c r="CQ402" s="63"/>
      <c r="CR402" s="63"/>
      <c r="CS402" s="63"/>
    </row>
    <row r="403" spans="1:97" s="17" customFormat="1" ht="13.5">
      <c r="A403" s="167"/>
      <c r="B403" s="19"/>
      <c r="AD403" s="167"/>
      <c r="AE403" s="167"/>
      <c r="AF403" s="167"/>
      <c r="AG403" s="169"/>
      <c r="AH403" s="169"/>
      <c r="AI403" s="169"/>
      <c r="AJ403" s="169"/>
      <c r="AK403" s="169"/>
      <c r="AL403" s="169"/>
      <c r="AM403" s="169"/>
      <c r="AN403" s="169"/>
      <c r="AO403" s="169"/>
      <c r="AP403" s="169"/>
      <c r="AQ403" s="169"/>
      <c r="AR403" s="169"/>
      <c r="AS403" s="169"/>
      <c r="AT403" s="169"/>
      <c r="AU403" s="169"/>
      <c r="AV403" s="169"/>
      <c r="AW403" s="169"/>
      <c r="AX403" s="169"/>
      <c r="AY403" s="169"/>
      <c r="AZ403" s="169"/>
      <c r="BA403" s="169"/>
      <c r="BB403" s="169"/>
      <c r="BC403" s="169"/>
      <c r="BD403" s="169"/>
      <c r="BE403" s="169"/>
      <c r="BF403" s="169"/>
      <c r="BG403" s="169"/>
      <c r="BH403" s="169"/>
      <c r="BI403" s="169"/>
      <c r="BJ403" s="169"/>
      <c r="BK403" s="169"/>
      <c r="BL403" s="169"/>
      <c r="BM403" s="169"/>
      <c r="BN403" s="169"/>
      <c r="BO403" s="169"/>
      <c r="BP403" s="169"/>
      <c r="BQ403" s="169"/>
      <c r="BR403" s="169"/>
      <c r="BS403" s="169"/>
      <c r="BT403" s="169"/>
      <c r="BU403" s="169"/>
      <c r="BV403" s="169"/>
      <c r="BW403" s="169"/>
      <c r="BX403" s="169"/>
      <c r="BY403" s="169"/>
      <c r="BZ403" s="169"/>
      <c r="CA403" s="169"/>
      <c r="CB403" s="169"/>
      <c r="CO403" s="63">
        <v>12</v>
      </c>
      <c r="CP403" s="63" t="s">
        <v>118</v>
      </c>
      <c r="CQ403" s="63" t="s">
        <v>636</v>
      </c>
      <c r="CR403" s="63" t="s">
        <v>637</v>
      </c>
      <c r="CS403" s="63">
        <v>491</v>
      </c>
    </row>
    <row r="404" spans="1:97" s="17" customFormat="1" ht="13.5">
      <c r="A404" s="167"/>
      <c r="B404" s="19"/>
      <c r="AD404" s="167"/>
      <c r="AE404" s="167"/>
      <c r="AF404" s="167"/>
      <c r="AG404" s="169"/>
      <c r="AH404" s="169"/>
      <c r="AI404" s="169"/>
      <c r="AJ404" s="169"/>
      <c r="AK404" s="169"/>
      <c r="AL404" s="169"/>
      <c r="AM404" s="169"/>
      <c r="AN404" s="169"/>
      <c r="AO404" s="169"/>
      <c r="AP404" s="169"/>
      <c r="AQ404" s="169"/>
      <c r="AR404" s="169"/>
      <c r="AS404" s="169"/>
      <c r="AT404" s="169"/>
      <c r="AU404" s="169"/>
      <c r="AV404" s="169"/>
      <c r="AW404" s="169"/>
      <c r="AX404" s="169"/>
      <c r="AY404" s="169"/>
      <c r="AZ404" s="169"/>
      <c r="BA404" s="169"/>
      <c r="BB404" s="169"/>
      <c r="BC404" s="169"/>
      <c r="BD404" s="169"/>
      <c r="BE404" s="169"/>
      <c r="BF404" s="169"/>
      <c r="BG404" s="169"/>
      <c r="BH404" s="169"/>
      <c r="BI404" s="169"/>
      <c r="BJ404" s="169"/>
      <c r="BK404" s="169"/>
      <c r="BL404" s="169"/>
      <c r="BM404" s="169"/>
      <c r="BN404" s="169"/>
      <c r="BO404" s="169"/>
      <c r="BP404" s="169"/>
      <c r="BQ404" s="169"/>
      <c r="BR404" s="169"/>
      <c r="BS404" s="169"/>
      <c r="BT404" s="169"/>
      <c r="BU404" s="169"/>
      <c r="BV404" s="169"/>
      <c r="BW404" s="169"/>
      <c r="BX404" s="169"/>
      <c r="BY404" s="169"/>
      <c r="BZ404" s="169"/>
      <c r="CA404" s="169"/>
      <c r="CB404" s="169"/>
      <c r="CO404" s="63">
        <v>12</v>
      </c>
      <c r="CP404" s="63" t="s">
        <v>118</v>
      </c>
      <c r="CQ404" s="63" t="s">
        <v>636</v>
      </c>
      <c r="CR404" s="63" t="s">
        <v>638</v>
      </c>
      <c r="CS404" s="63">
        <v>492</v>
      </c>
    </row>
    <row r="405" spans="1:97" s="17" customFormat="1" ht="13.5">
      <c r="A405" s="167"/>
      <c r="B405" s="19"/>
      <c r="AD405" s="167"/>
      <c r="AE405" s="167"/>
      <c r="AF405" s="167"/>
      <c r="AG405" s="169"/>
      <c r="AH405" s="169"/>
      <c r="AI405" s="169"/>
      <c r="AJ405" s="169"/>
      <c r="AK405" s="169"/>
      <c r="AL405" s="169"/>
      <c r="AM405" s="169"/>
      <c r="AN405" s="169"/>
      <c r="AO405" s="169"/>
      <c r="AP405" s="169"/>
      <c r="AQ405" s="169"/>
      <c r="AR405" s="169"/>
      <c r="AS405" s="169"/>
      <c r="AT405" s="169"/>
      <c r="AU405" s="169"/>
      <c r="AV405" s="169"/>
      <c r="AW405" s="169"/>
      <c r="AX405" s="169"/>
      <c r="AY405" s="169"/>
      <c r="AZ405" s="169"/>
      <c r="BA405" s="169"/>
      <c r="BB405" s="169"/>
      <c r="BC405" s="169"/>
      <c r="BD405" s="169"/>
      <c r="BE405" s="169"/>
      <c r="BF405" s="169"/>
      <c r="BG405" s="169"/>
      <c r="BH405" s="169"/>
      <c r="BI405" s="169"/>
      <c r="BJ405" s="169"/>
      <c r="BK405" s="169"/>
      <c r="BL405" s="169"/>
      <c r="BM405" s="169"/>
      <c r="BN405" s="169"/>
      <c r="BO405" s="169"/>
      <c r="BP405" s="169"/>
      <c r="BQ405" s="169"/>
      <c r="BR405" s="169"/>
      <c r="BS405" s="169"/>
      <c r="BT405" s="169"/>
      <c r="BU405" s="169"/>
      <c r="BV405" s="169"/>
      <c r="BW405" s="169"/>
      <c r="BX405" s="169"/>
      <c r="BY405" s="169"/>
      <c r="BZ405" s="169"/>
      <c r="CA405" s="169"/>
      <c r="CB405" s="169"/>
      <c r="CO405" s="63">
        <v>12</v>
      </c>
      <c r="CP405" s="63" t="s">
        <v>118</v>
      </c>
      <c r="CQ405" s="63" t="s">
        <v>636</v>
      </c>
      <c r="CR405" s="63" t="s">
        <v>639</v>
      </c>
      <c r="CS405" s="63">
        <v>493</v>
      </c>
    </row>
    <row r="406" spans="1:97" s="17" customFormat="1" ht="13.5">
      <c r="A406" s="167"/>
      <c r="B406" s="19"/>
      <c r="AD406" s="167"/>
      <c r="AE406" s="167"/>
      <c r="AF406" s="167"/>
      <c r="AG406" s="169"/>
      <c r="AH406" s="169"/>
      <c r="AI406" s="169"/>
      <c r="AJ406" s="169"/>
      <c r="AK406" s="169"/>
      <c r="AL406" s="169"/>
      <c r="AM406" s="169"/>
      <c r="AN406" s="169"/>
      <c r="AO406" s="169"/>
      <c r="AP406" s="169"/>
      <c r="AQ406" s="169"/>
      <c r="AR406" s="169"/>
      <c r="AS406" s="169"/>
      <c r="AT406" s="169"/>
      <c r="AU406" s="169"/>
      <c r="AV406" s="169"/>
      <c r="AW406" s="169"/>
      <c r="AX406" s="169"/>
      <c r="AY406" s="169"/>
      <c r="AZ406" s="169"/>
      <c r="BA406" s="169"/>
      <c r="BB406" s="169"/>
      <c r="BC406" s="169"/>
      <c r="BD406" s="169"/>
      <c r="BE406" s="169"/>
      <c r="BF406" s="169"/>
      <c r="BG406" s="169"/>
      <c r="BH406" s="169"/>
      <c r="BI406" s="169"/>
      <c r="BJ406" s="169"/>
      <c r="BK406" s="169"/>
      <c r="BL406" s="169"/>
      <c r="BM406" s="169"/>
      <c r="BN406" s="169"/>
      <c r="BO406" s="169"/>
      <c r="BP406" s="169"/>
      <c r="BQ406" s="169"/>
      <c r="BR406" s="169"/>
      <c r="BS406" s="169"/>
      <c r="BT406" s="169"/>
      <c r="BU406" s="169"/>
      <c r="BV406" s="169"/>
      <c r="BW406" s="169"/>
      <c r="BX406" s="169"/>
      <c r="BY406" s="169"/>
      <c r="BZ406" s="169"/>
      <c r="CA406" s="169"/>
      <c r="CB406" s="169"/>
      <c r="CO406" s="63">
        <v>12</v>
      </c>
      <c r="CP406" s="63" t="s">
        <v>118</v>
      </c>
      <c r="CQ406" s="63" t="s">
        <v>636</v>
      </c>
      <c r="CR406" s="63" t="s">
        <v>640</v>
      </c>
      <c r="CS406" s="63">
        <v>494</v>
      </c>
    </row>
    <row r="407" spans="1:97" s="17" customFormat="1" ht="13.5">
      <c r="A407" s="167"/>
      <c r="B407" s="19"/>
      <c r="AD407" s="167"/>
      <c r="AE407" s="167"/>
      <c r="AF407" s="167"/>
      <c r="AG407" s="169"/>
      <c r="AH407" s="169"/>
      <c r="AI407" s="169"/>
      <c r="AJ407" s="169"/>
      <c r="AK407" s="169"/>
      <c r="AL407" s="169"/>
      <c r="AM407" s="169"/>
      <c r="AN407" s="169"/>
      <c r="AO407" s="169"/>
      <c r="AP407" s="169"/>
      <c r="AQ407" s="169"/>
      <c r="AR407" s="169"/>
      <c r="AS407" s="169"/>
      <c r="AT407" s="169"/>
      <c r="AU407" s="169"/>
      <c r="AV407" s="169"/>
      <c r="AW407" s="169"/>
      <c r="AX407" s="169"/>
      <c r="AY407" s="169"/>
      <c r="AZ407" s="169"/>
      <c r="BA407" s="169"/>
      <c r="BB407" s="169"/>
      <c r="BC407" s="169"/>
      <c r="BD407" s="169"/>
      <c r="BE407" s="169"/>
      <c r="BF407" s="169"/>
      <c r="BG407" s="169"/>
      <c r="BH407" s="169"/>
      <c r="BI407" s="169"/>
      <c r="BJ407" s="169"/>
      <c r="BK407" s="169"/>
      <c r="BL407" s="169"/>
      <c r="BM407" s="169"/>
      <c r="BN407" s="169"/>
      <c r="BO407" s="169"/>
      <c r="BP407" s="169"/>
      <c r="BQ407" s="169"/>
      <c r="BR407" s="169"/>
      <c r="BS407" s="169"/>
      <c r="BT407" s="169"/>
      <c r="BU407" s="169"/>
      <c r="BV407" s="169"/>
      <c r="BW407" s="169"/>
      <c r="BX407" s="169"/>
      <c r="BY407" s="169"/>
      <c r="BZ407" s="169"/>
      <c r="CA407" s="169"/>
      <c r="CB407" s="169"/>
      <c r="CO407" s="63">
        <v>12</v>
      </c>
      <c r="CP407" s="63" t="s">
        <v>118</v>
      </c>
      <c r="CQ407" s="63" t="s">
        <v>636</v>
      </c>
      <c r="CR407" s="63" t="s">
        <v>641</v>
      </c>
      <c r="CS407" s="63">
        <v>495</v>
      </c>
    </row>
    <row r="408" spans="1:97" s="17" customFormat="1" ht="13.5">
      <c r="A408" s="167"/>
      <c r="B408" s="19"/>
      <c r="AD408" s="167"/>
      <c r="AE408" s="167"/>
      <c r="AF408" s="167"/>
      <c r="AG408" s="169"/>
      <c r="AH408" s="169"/>
      <c r="AI408" s="169"/>
      <c r="AJ408" s="169"/>
      <c r="AK408" s="169"/>
      <c r="AL408" s="169"/>
      <c r="AM408" s="169"/>
      <c r="AN408" s="169"/>
      <c r="AO408" s="169"/>
      <c r="AP408" s="169"/>
      <c r="AQ408" s="169"/>
      <c r="AR408" s="169"/>
      <c r="AS408" s="169"/>
      <c r="AT408" s="169"/>
      <c r="AU408" s="169"/>
      <c r="AV408" s="169"/>
      <c r="AW408" s="169"/>
      <c r="AX408" s="169"/>
      <c r="AY408" s="169"/>
      <c r="AZ408" s="169"/>
      <c r="BA408" s="169"/>
      <c r="BB408" s="169"/>
      <c r="BC408" s="169"/>
      <c r="BD408" s="169"/>
      <c r="BE408" s="169"/>
      <c r="BF408" s="169"/>
      <c r="BG408" s="169"/>
      <c r="BH408" s="169"/>
      <c r="BI408" s="169"/>
      <c r="BJ408" s="169"/>
      <c r="BK408" s="169"/>
      <c r="BL408" s="169"/>
      <c r="BM408" s="169"/>
      <c r="BN408" s="169"/>
      <c r="BO408" s="169"/>
      <c r="BP408" s="169"/>
      <c r="BQ408" s="169"/>
      <c r="BR408" s="169"/>
      <c r="BS408" s="169"/>
      <c r="BT408" s="169"/>
      <c r="BU408" s="169"/>
      <c r="BV408" s="169"/>
      <c r="BW408" s="169"/>
      <c r="BX408" s="169"/>
      <c r="BY408" s="169"/>
      <c r="BZ408" s="169"/>
      <c r="CA408" s="169"/>
      <c r="CB408" s="169"/>
      <c r="CO408" s="63">
        <v>12</v>
      </c>
      <c r="CP408" s="63" t="s">
        <v>118</v>
      </c>
      <c r="CQ408" s="63" t="s">
        <v>636</v>
      </c>
      <c r="CR408" s="63" t="s">
        <v>642</v>
      </c>
      <c r="CS408" s="63">
        <v>496</v>
      </c>
    </row>
    <row r="409" spans="1:97" s="17" customFormat="1" ht="13.5">
      <c r="A409" s="167"/>
      <c r="B409" s="19"/>
      <c r="AD409" s="167"/>
      <c r="AE409" s="167"/>
      <c r="AF409" s="167"/>
      <c r="AG409" s="169"/>
      <c r="AH409" s="169"/>
      <c r="AI409" s="169"/>
      <c r="AJ409" s="169"/>
      <c r="AK409" s="169"/>
      <c r="AL409" s="169"/>
      <c r="AM409" s="169"/>
      <c r="AN409" s="169"/>
      <c r="AO409" s="169"/>
      <c r="AP409" s="169"/>
      <c r="AQ409" s="169"/>
      <c r="AR409" s="169"/>
      <c r="AS409" s="169"/>
      <c r="AT409" s="169"/>
      <c r="AU409" s="169"/>
      <c r="AV409" s="169"/>
      <c r="AW409" s="169"/>
      <c r="AX409" s="169"/>
      <c r="AY409" s="169"/>
      <c r="AZ409" s="169"/>
      <c r="BA409" s="169"/>
      <c r="BB409" s="169"/>
      <c r="BC409" s="169"/>
      <c r="BD409" s="169"/>
      <c r="BE409" s="169"/>
      <c r="BF409" s="169"/>
      <c r="BG409" s="169"/>
      <c r="BH409" s="169"/>
      <c r="BI409" s="169"/>
      <c r="BJ409" s="169"/>
      <c r="BK409" s="169"/>
      <c r="BL409" s="169"/>
      <c r="BM409" s="169"/>
      <c r="BN409" s="169"/>
      <c r="BO409" s="169"/>
      <c r="BP409" s="169"/>
      <c r="BQ409" s="169"/>
      <c r="BR409" s="169"/>
      <c r="BS409" s="169"/>
      <c r="BT409" s="169"/>
      <c r="BU409" s="169"/>
      <c r="BV409" s="169"/>
      <c r="BW409" s="169"/>
      <c r="BX409" s="169"/>
      <c r="BY409" s="169"/>
      <c r="BZ409" s="169"/>
      <c r="CA409" s="169"/>
      <c r="CB409" s="169"/>
      <c r="CO409" s="63">
        <v>12</v>
      </c>
      <c r="CP409" s="63" t="s">
        <v>118</v>
      </c>
      <c r="CQ409" s="63" t="s">
        <v>636</v>
      </c>
      <c r="CR409" s="63" t="s">
        <v>643</v>
      </c>
      <c r="CS409" s="63">
        <v>497</v>
      </c>
    </row>
    <row r="410" spans="1:97" s="17" customFormat="1" ht="13.5">
      <c r="A410" s="167"/>
      <c r="B410" s="19"/>
      <c r="AD410" s="167"/>
      <c r="AE410" s="167"/>
      <c r="AF410" s="167"/>
      <c r="AG410" s="169"/>
      <c r="AH410" s="169"/>
      <c r="AI410" s="169"/>
      <c r="AJ410" s="169"/>
      <c r="AK410" s="169"/>
      <c r="AL410" s="169"/>
      <c r="AM410" s="169"/>
      <c r="AN410" s="169"/>
      <c r="AO410" s="169"/>
      <c r="AP410" s="169"/>
      <c r="AQ410" s="169"/>
      <c r="AR410" s="169"/>
      <c r="AS410" s="169"/>
      <c r="AT410" s="169"/>
      <c r="AU410" s="169"/>
      <c r="AV410" s="169"/>
      <c r="AW410" s="169"/>
      <c r="AX410" s="169"/>
      <c r="AY410" s="169"/>
      <c r="AZ410" s="169"/>
      <c r="BA410" s="169"/>
      <c r="BB410" s="169"/>
      <c r="BC410" s="169"/>
      <c r="BD410" s="169"/>
      <c r="BE410" s="169"/>
      <c r="BF410" s="169"/>
      <c r="BG410" s="169"/>
      <c r="BH410" s="169"/>
      <c r="BI410" s="169"/>
      <c r="BJ410" s="169"/>
      <c r="BK410" s="169"/>
      <c r="BL410" s="169"/>
      <c r="BM410" s="169"/>
      <c r="BN410" s="169"/>
      <c r="BO410" s="169"/>
      <c r="BP410" s="169"/>
      <c r="BQ410" s="169"/>
      <c r="BR410" s="169"/>
      <c r="BS410" s="169"/>
      <c r="BT410" s="169"/>
      <c r="BU410" s="169"/>
      <c r="BV410" s="169"/>
      <c r="BW410" s="169"/>
      <c r="BX410" s="169"/>
      <c r="BY410" s="169"/>
      <c r="BZ410" s="169"/>
      <c r="CA410" s="169"/>
      <c r="CB410" s="169"/>
      <c r="CO410" s="63">
        <v>12</v>
      </c>
      <c r="CP410" s="63" t="s">
        <v>118</v>
      </c>
      <c r="CQ410" s="63" t="s">
        <v>636</v>
      </c>
      <c r="CR410" s="63" t="s">
        <v>644</v>
      </c>
      <c r="CS410" s="63">
        <v>498</v>
      </c>
    </row>
    <row r="411" spans="1:97" s="17" customFormat="1" ht="13.5">
      <c r="A411" s="167"/>
      <c r="B411" s="19"/>
      <c r="AD411" s="167"/>
      <c r="AE411" s="167"/>
      <c r="AF411" s="167"/>
      <c r="AG411" s="169"/>
      <c r="AH411" s="169"/>
      <c r="AI411" s="169"/>
      <c r="AJ411" s="169"/>
      <c r="AK411" s="169"/>
      <c r="AL411" s="169"/>
      <c r="AM411" s="169"/>
      <c r="AN411" s="169"/>
      <c r="AO411" s="169"/>
      <c r="AP411" s="169"/>
      <c r="AQ411" s="169"/>
      <c r="AR411" s="169"/>
      <c r="AS411" s="169"/>
      <c r="AT411" s="169"/>
      <c r="AU411" s="169"/>
      <c r="AV411" s="169"/>
      <c r="AW411" s="169"/>
      <c r="AX411" s="169"/>
      <c r="AY411" s="169"/>
      <c r="AZ411" s="169"/>
      <c r="BA411" s="169"/>
      <c r="BB411" s="169"/>
      <c r="BC411" s="169"/>
      <c r="BD411" s="169"/>
      <c r="BE411" s="169"/>
      <c r="BF411" s="169"/>
      <c r="BG411" s="169"/>
      <c r="BH411" s="169"/>
      <c r="BI411" s="169"/>
      <c r="BJ411" s="169"/>
      <c r="BK411" s="169"/>
      <c r="BL411" s="169"/>
      <c r="BM411" s="169"/>
      <c r="BN411" s="169"/>
      <c r="BO411" s="169"/>
      <c r="BP411" s="169"/>
      <c r="BQ411" s="169"/>
      <c r="BR411" s="169"/>
      <c r="BS411" s="169"/>
      <c r="BT411" s="169"/>
      <c r="BU411" s="169"/>
      <c r="BV411" s="169"/>
      <c r="BW411" s="169"/>
      <c r="BX411" s="169"/>
      <c r="BY411" s="169"/>
      <c r="BZ411" s="169"/>
      <c r="CA411" s="169"/>
      <c r="CB411" s="169"/>
      <c r="CO411" s="63">
        <v>12</v>
      </c>
      <c r="CP411" s="63" t="s">
        <v>118</v>
      </c>
      <c r="CQ411" s="63" t="s">
        <v>636</v>
      </c>
      <c r="CR411" s="63" t="s">
        <v>645</v>
      </c>
      <c r="CS411" s="63">
        <v>499</v>
      </c>
    </row>
    <row r="412" spans="1:97" s="17" customFormat="1" ht="13.5">
      <c r="A412" s="167"/>
      <c r="B412" s="19"/>
      <c r="AD412" s="167"/>
      <c r="AE412" s="167"/>
      <c r="AF412" s="167"/>
      <c r="AG412" s="169"/>
      <c r="AH412" s="169"/>
      <c r="AI412" s="169"/>
      <c r="AJ412" s="169"/>
      <c r="AK412" s="169"/>
      <c r="AL412" s="169"/>
      <c r="AM412" s="169"/>
      <c r="AN412" s="169"/>
      <c r="AO412" s="169"/>
      <c r="AP412" s="169"/>
      <c r="AQ412" s="169"/>
      <c r="AR412" s="169"/>
      <c r="AS412" s="169"/>
      <c r="AT412" s="169"/>
      <c r="AU412" s="169"/>
      <c r="AV412" s="169"/>
      <c r="AW412" s="169"/>
      <c r="AX412" s="169"/>
      <c r="AY412" s="169"/>
      <c r="AZ412" s="169"/>
      <c r="BA412" s="169"/>
      <c r="BB412" s="169"/>
      <c r="BC412" s="169"/>
      <c r="BD412" s="169"/>
      <c r="BE412" s="169"/>
      <c r="BF412" s="169"/>
      <c r="BG412" s="169"/>
      <c r="BH412" s="169"/>
      <c r="BI412" s="169"/>
      <c r="BJ412" s="169"/>
      <c r="BK412" s="169"/>
      <c r="BL412" s="169"/>
      <c r="BM412" s="169"/>
      <c r="BN412" s="169"/>
      <c r="BO412" s="169"/>
      <c r="BP412" s="169"/>
      <c r="BQ412" s="169"/>
      <c r="BR412" s="169"/>
      <c r="BS412" s="169"/>
      <c r="BT412" s="169"/>
      <c r="BU412" s="169"/>
      <c r="BV412" s="169"/>
      <c r="BW412" s="169"/>
      <c r="BX412" s="169"/>
      <c r="BY412" s="169"/>
      <c r="BZ412" s="169"/>
      <c r="CA412" s="169"/>
      <c r="CB412" s="169"/>
      <c r="CO412" s="63">
        <v>12</v>
      </c>
      <c r="CP412" s="63" t="s">
        <v>118</v>
      </c>
      <c r="CQ412" s="63" t="s">
        <v>636</v>
      </c>
      <c r="CR412" s="63" t="s">
        <v>646</v>
      </c>
      <c r="CS412" s="63">
        <v>500</v>
      </c>
    </row>
    <row r="413" spans="1:97" s="17" customFormat="1" ht="13.5">
      <c r="A413" s="167"/>
      <c r="B413" s="19"/>
      <c r="AD413" s="167"/>
      <c r="AE413" s="167"/>
      <c r="AF413" s="167"/>
      <c r="AG413" s="169"/>
      <c r="AH413" s="169"/>
      <c r="AI413" s="169"/>
      <c r="AJ413" s="169"/>
      <c r="AK413" s="169"/>
      <c r="AL413" s="169"/>
      <c r="AM413" s="169"/>
      <c r="AN413" s="169"/>
      <c r="AO413" s="169"/>
      <c r="AP413" s="169"/>
      <c r="AQ413" s="169"/>
      <c r="AR413" s="169"/>
      <c r="AS413" s="169"/>
      <c r="AT413" s="169"/>
      <c r="AU413" s="169"/>
      <c r="AV413" s="169"/>
      <c r="AW413" s="169"/>
      <c r="AX413" s="169"/>
      <c r="AY413" s="169"/>
      <c r="AZ413" s="169"/>
      <c r="BA413" s="169"/>
      <c r="BB413" s="169"/>
      <c r="BC413" s="169"/>
      <c r="BD413" s="169"/>
      <c r="BE413" s="169"/>
      <c r="BF413" s="169"/>
      <c r="BG413" s="169"/>
      <c r="BH413" s="169"/>
      <c r="BI413" s="169"/>
      <c r="BJ413" s="169"/>
      <c r="BK413" s="169"/>
      <c r="BL413" s="169"/>
      <c r="BM413" s="169"/>
      <c r="BN413" s="169"/>
      <c r="BO413" s="169"/>
      <c r="BP413" s="169"/>
      <c r="BQ413" s="169"/>
      <c r="BR413" s="169"/>
      <c r="BS413" s="169"/>
      <c r="BT413" s="169"/>
      <c r="BU413" s="169"/>
      <c r="BV413" s="169"/>
      <c r="BW413" s="169"/>
      <c r="BX413" s="169"/>
      <c r="BY413" s="169"/>
      <c r="BZ413" s="169"/>
      <c r="CA413" s="169"/>
      <c r="CB413" s="169"/>
      <c r="CO413" s="63">
        <v>12</v>
      </c>
      <c r="CP413" s="63" t="s">
        <v>118</v>
      </c>
      <c r="CQ413" s="63" t="s">
        <v>636</v>
      </c>
      <c r="CR413" s="63" t="s">
        <v>647</v>
      </c>
      <c r="CS413" s="63">
        <v>501</v>
      </c>
    </row>
    <row r="414" spans="1:97" s="17" customFormat="1" ht="13.5">
      <c r="A414" s="167"/>
      <c r="B414" s="19"/>
      <c r="AD414" s="167"/>
      <c r="AE414" s="167"/>
      <c r="AF414" s="167"/>
      <c r="AG414" s="169"/>
      <c r="AH414" s="169"/>
      <c r="AI414" s="169"/>
      <c r="AJ414" s="169"/>
      <c r="AK414" s="169"/>
      <c r="AL414" s="169"/>
      <c r="AM414" s="169"/>
      <c r="AN414" s="169"/>
      <c r="AO414" s="169"/>
      <c r="AP414" s="169"/>
      <c r="AQ414" s="169"/>
      <c r="AR414" s="169"/>
      <c r="AS414" s="169"/>
      <c r="AT414" s="169"/>
      <c r="AU414" s="169"/>
      <c r="AV414" s="169"/>
      <c r="AW414" s="169"/>
      <c r="AX414" s="169"/>
      <c r="AY414" s="169"/>
      <c r="AZ414" s="169"/>
      <c r="BA414" s="169"/>
      <c r="BB414" s="169"/>
      <c r="BC414" s="169"/>
      <c r="BD414" s="169"/>
      <c r="BE414" s="169"/>
      <c r="BF414" s="169"/>
      <c r="BG414" s="169"/>
      <c r="BH414" s="169"/>
      <c r="BI414" s="169"/>
      <c r="BJ414" s="169"/>
      <c r="BK414" s="169"/>
      <c r="BL414" s="169"/>
      <c r="BM414" s="169"/>
      <c r="BN414" s="169"/>
      <c r="BO414" s="169"/>
      <c r="BP414" s="169"/>
      <c r="BQ414" s="169"/>
      <c r="BR414" s="169"/>
      <c r="BS414" s="169"/>
      <c r="BT414" s="169"/>
      <c r="BU414" s="169"/>
      <c r="BV414" s="169"/>
      <c r="BW414" s="169"/>
      <c r="BX414" s="169"/>
      <c r="BY414" s="169"/>
      <c r="BZ414" s="169"/>
      <c r="CA414" s="169"/>
      <c r="CB414" s="169"/>
      <c r="CO414" s="63">
        <v>12</v>
      </c>
      <c r="CP414" s="63" t="s">
        <v>118</v>
      </c>
      <c r="CQ414" s="63" t="s">
        <v>636</v>
      </c>
      <c r="CR414" s="63" t="s">
        <v>648</v>
      </c>
      <c r="CS414" s="63">
        <v>502</v>
      </c>
    </row>
    <row r="415" spans="1:97" s="17" customFormat="1" ht="13.5">
      <c r="A415" s="167"/>
      <c r="B415" s="19"/>
      <c r="AD415" s="167"/>
      <c r="AE415" s="167"/>
      <c r="AF415" s="167"/>
      <c r="AG415" s="169"/>
      <c r="AH415" s="169"/>
      <c r="AI415" s="169"/>
      <c r="AJ415" s="169"/>
      <c r="AK415" s="169"/>
      <c r="AL415" s="169"/>
      <c r="AM415" s="169"/>
      <c r="AN415" s="169"/>
      <c r="AO415" s="169"/>
      <c r="AP415" s="169"/>
      <c r="AQ415" s="169"/>
      <c r="AR415" s="169"/>
      <c r="AS415" s="169"/>
      <c r="AT415" s="169"/>
      <c r="AU415" s="169"/>
      <c r="AV415" s="169"/>
      <c r="AW415" s="169"/>
      <c r="AX415" s="169"/>
      <c r="AY415" s="169"/>
      <c r="AZ415" s="169"/>
      <c r="BA415" s="169"/>
      <c r="BB415" s="169"/>
      <c r="BC415" s="169"/>
      <c r="BD415" s="169"/>
      <c r="BE415" s="169"/>
      <c r="BF415" s="169"/>
      <c r="BG415" s="169"/>
      <c r="BH415" s="169"/>
      <c r="BI415" s="169"/>
      <c r="BJ415" s="169"/>
      <c r="BK415" s="169"/>
      <c r="BL415" s="169"/>
      <c r="BM415" s="169"/>
      <c r="BN415" s="169"/>
      <c r="BO415" s="169"/>
      <c r="BP415" s="169"/>
      <c r="BQ415" s="169"/>
      <c r="BR415" s="169"/>
      <c r="BS415" s="169"/>
      <c r="BT415" s="169"/>
      <c r="BU415" s="169"/>
      <c r="BV415" s="169"/>
      <c r="BW415" s="169"/>
      <c r="BX415" s="169"/>
      <c r="BY415" s="169"/>
      <c r="BZ415" s="169"/>
      <c r="CA415" s="169"/>
      <c r="CB415" s="169"/>
      <c r="CO415" s="63">
        <v>12</v>
      </c>
      <c r="CP415" s="63" t="s">
        <v>118</v>
      </c>
      <c r="CQ415" s="63" t="s">
        <v>636</v>
      </c>
      <c r="CR415" s="63" t="s">
        <v>649</v>
      </c>
      <c r="CS415" s="63">
        <v>503</v>
      </c>
    </row>
    <row r="416" spans="1:97" s="17" customFormat="1" ht="13.5">
      <c r="A416" s="167"/>
      <c r="B416" s="19"/>
      <c r="AD416" s="167"/>
      <c r="AE416" s="167"/>
      <c r="AF416" s="167"/>
      <c r="AG416" s="169"/>
      <c r="AH416" s="169"/>
      <c r="AI416" s="169"/>
      <c r="AJ416" s="169"/>
      <c r="AK416" s="169"/>
      <c r="AL416" s="169"/>
      <c r="AM416" s="169"/>
      <c r="AN416" s="169"/>
      <c r="AO416" s="169"/>
      <c r="AP416" s="169"/>
      <c r="AQ416" s="169"/>
      <c r="AR416" s="169"/>
      <c r="AS416" s="169"/>
      <c r="AT416" s="169"/>
      <c r="AU416" s="169"/>
      <c r="AV416" s="169"/>
      <c r="AW416" s="169"/>
      <c r="AX416" s="169"/>
      <c r="AY416" s="169"/>
      <c r="AZ416" s="169"/>
      <c r="BA416" s="169"/>
      <c r="BB416" s="169"/>
      <c r="BC416" s="169"/>
      <c r="BD416" s="169"/>
      <c r="BE416" s="169"/>
      <c r="BF416" s="169"/>
      <c r="BG416" s="169"/>
      <c r="BH416" s="169"/>
      <c r="BI416" s="169"/>
      <c r="BJ416" s="169"/>
      <c r="BK416" s="169"/>
      <c r="BL416" s="169"/>
      <c r="BM416" s="169"/>
      <c r="BN416" s="169"/>
      <c r="BO416" s="169"/>
      <c r="BP416" s="169"/>
      <c r="BQ416" s="169"/>
      <c r="BR416" s="169"/>
      <c r="BS416" s="169"/>
      <c r="BT416" s="169"/>
      <c r="BU416" s="169"/>
      <c r="BV416" s="169"/>
      <c r="BW416" s="169"/>
      <c r="BX416" s="169"/>
      <c r="BY416" s="169"/>
      <c r="BZ416" s="169"/>
      <c r="CA416" s="169"/>
      <c r="CB416" s="169"/>
      <c r="CO416" s="63"/>
      <c r="CP416" s="63"/>
      <c r="CQ416" s="63"/>
      <c r="CR416" s="63"/>
      <c r="CS416" s="63"/>
    </row>
    <row r="417" spans="1:97" s="17" customFormat="1" ht="13.5">
      <c r="A417" s="167"/>
      <c r="B417" s="19"/>
      <c r="AD417" s="167"/>
      <c r="AE417" s="167"/>
      <c r="AF417" s="167"/>
      <c r="AG417" s="169"/>
      <c r="AH417" s="169"/>
      <c r="AI417" s="169"/>
      <c r="AJ417" s="169"/>
      <c r="AK417" s="169"/>
      <c r="AL417" s="169"/>
      <c r="AM417" s="169"/>
      <c r="AN417" s="169"/>
      <c r="AO417" s="169"/>
      <c r="AP417" s="169"/>
      <c r="AQ417" s="169"/>
      <c r="AR417" s="169"/>
      <c r="AS417" s="169"/>
      <c r="AT417" s="169"/>
      <c r="AU417" s="169"/>
      <c r="AV417" s="169"/>
      <c r="AW417" s="169"/>
      <c r="AX417" s="169"/>
      <c r="AY417" s="169"/>
      <c r="AZ417" s="169"/>
      <c r="BA417" s="169"/>
      <c r="BB417" s="169"/>
      <c r="BC417" s="169"/>
      <c r="BD417" s="169"/>
      <c r="BE417" s="169"/>
      <c r="BF417" s="169"/>
      <c r="BG417" s="169"/>
      <c r="BH417" s="169"/>
      <c r="BI417" s="169"/>
      <c r="BJ417" s="169"/>
      <c r="BK417" s="169"/>
      <c r="BL417" s="169"/>
      <c r="BM417" s="169"/>
      <c r="BN417" s="169"/>
      <c r="BO417" s="169"/>
      <c r="BP417" s="169"/>
      <c r="BQ417" s="169"/>
      <c r="BR417" s="169"/>
      <c r="BS417" s="169"/>
      <c r="BT417" s="169"/>
      <c r="BU417" s="169"/>
      <c r="BV417" s="169"/>
      <c r="BW417" s="169"/>
      <c r="BX417" s="169"/>
      <c r="BY417" s="169"/>
      <c r="BZ417" s="169"/>
      <c r="CA417" s="169"/>
      <c r="CB417" s="169"/>
      <c r="CO417" s="63"/>
      <c r="CP417" s="63"/>
      <c r="CQ417" s="63"/>
      <c r="CR417" s="63"/>
      <c r="CS417" s="63"/>
    </row>
    <row r="418" spans="1:97" s="17" customFormat="1" ht="13.5">
      <c r="A418" s="167"/>
      <c r="B418" s="19"/>
      <c r="AD418" s="167"/>
      <c r="AE418" s="167"/>
      <c r="AF418" s="167"/>
      <c r="AG418" s="169"/>
      <c r="AH418" s="169"/>
      <c r="AI418" s="169"/>
      <c r="AJ418" s="169"/>
      <c r="AK418" s="169"/>
      <c r="AL418" s="169"/>
      <c r="AM418" s="169"/>
      <c r="AN418" s="169"/>
      <c r="AO418" s="169"/>
      <c r="AP418" s="169"/>
      <c r="AQ418" s="169"/>
      <c r="AR418" s="169"/>
      <c r="AS418" s="169"/>
      <c r="AT418" s="169"/>
      <c r="AU418" s="169"/>
      <c r="AV418" s="169"/>
      <c r="AW418" s="169"/>
      <c r="AX418" s="169"/>
      <c r="AY418" s="169"/>
      <c r="AZ418" s="169"/>
      <c r="BA418" s="169"/>
      <c r="BB418" s="169"/>
      <c r="BC418" s="169"/>
      <c r="BD418" s="169"/>
      <c r="BE418" s="169"/>
      <c r="BF418" s="169"/>
      <c r="BG418" s="169"/>
      <c r="BH418" s="169"/>
      <c r="BI418" s="169"/>
      <c r="BJ418" s="169"/>
      <c r="BK418" s="169"/>
      <c r="BL418" s="169"/>
      <c r="BM418" s="169"/>
      <c r="BN418" s="169"/>
      <c r="BO418" s="169"/>
      <c r="BP418" s="169"/>
      <c r="BQ418" s="169"/>
      <c r="BR418" s="169"/>
      <c r="BS418" s="169"/>
      <c r="BT418" s="169"/>
      <c r="BU418" s="169"/>
      <c r="BV418" s="169"/>
      <c r="BW418" s="169"/>
      <c r="BX418" s="169"/>
      <c r="BY418" s="169"/>
      <c r="BZ418" s="169"/>
      <c r="CA418" s="169"/>
      <c r="CB418" s="169"/>
      <c r="CO418" s="63">
        <v>13</v>
      </c>
      <c r="CP418" s="63" t="s">
        <v>131</v>
      </c>
      <c r="CQ418" s="63" t="s">
        <v>441</v>
      </c>
      <c r="CR418" s="63" t="s">
        <v>442</v>
      </c>
      <c r="CS418" s="63">
        <v>505</v>
      </c>
    </row>
    <row r="419" spans="1:97" s="17" customFormat="1" ht="13.5">
      <c r="A419" s="167"/>
      <c r="B419" s="19"/>
      <c r="AD419" s="167"/>
      <c r="AE419" s="167"/>
      <c r="AF419" s="167"/>
      <c r="AG419" s="169"/>
      <c r="AH419" s="169"/>
      <c r="AI419" s="169"/>
      <c r="AJ419" s="169"/>
      <c r="AK419" s="169"/>
      <c r="AL419" s="169"/>
      <c r="AM419" s="169"/>
      <c r="AN419" s="169"/>
      <c r="AO419" s="169"/>
      <c r="AP419" s="169"/>
      <c r="AQ419" s="169"/>
      <c r="AR419" s="169"/>
      <c r="AS419" s="169"/>
      <c r="AT419" s="169"/>
      <c r="AU419" s="169"/>
      <c r="AV419" s="169"/>
      <c r="AW419" s="169"/>
      <c r="AX419" s="169"/>
      <c r="AY419" s="169"/>
      <c r="AZ419" s="169"/>
      <c r="BA419" s="169"/>
      <c r="BB419" s="169"/>
      <c r="BC419" s="169"/>
      <c r="BD419" s="169"/>
      <c r="BE419" s="169"/>
      <c r="BF419" s="169"/>
      <c r="BG419" s="169"/>
      <c r="BH419" s="169"/>
      <c r="BI419" s="169"/>
      <c r="BJ419" s="169"/>
      <c r="BK419" s="169"/>
      <c r="BL419" s="169"/>
      <c r="BM419" s="169"/>
      <c r="BN419" s="169"/>
      <c r="BO419" s="169"/>
      <c r="BP419" s="169"/>
      <c r="BQ419" s="169"/>
      <c r="BR419" s="169"/>
      <c r="BS419" s="169"/>
      <c r="BT419" s="169"/>
      <c r="BU419" s="169"/>
      <c r="BV419" s="169"/>
      <c r="BW419" s="169"/>
      <c r="BX419" s="169"/>
      <c r="BY419" s="169"/>
      <c r="BZ419" s="169"/>
      <c r="CA419" s="169"/>
      <c r="CB419" s="169"/>
      <c r="CO419" s="63">
        <v>13</v>
      </c>
      <c r="CP419" s="63" t="s">
        <v>131</v>
      </c>
      <c r="CQ419" s="63" t="s">
        <v>441</v>
      </c>
      <c r="CR419" s="63" t="s">
        <v>443</v>
      </c>
      <c r="CS419" s="63">
        <v>506</v>
      </c>
    </row>
    <row r="420" spans="1:97" s="17" customFormat="1" ht="13.5">
      <c r="A420" s="167"/>
      <c r="B420" s="19"/>
      <c r="AD420" s="167"/>
      <c r="AE420" s="167"/>
      <c r="AF420" s="167"/>
      <c r="AG420" s="169"/>
      <c r="AH420" s="169"/>
      <c r="AI420" s="169"/>
      <c r="AJ420" s="169"/>
      <c r="AK420" s="169"/>
      <c r="AL420" s="169"/>
      <c r="AM420" s="169"/>
      <c r="AN420" s="169"/>
      <c r="AO420" s="169"/>
      <c r="AP420" s="169"/>
      <c r="AQ420" s="169"/>
      <c r="AR420" s="169"/>
      <c r="AS420" s="169"/>
      <c r="AT420" s="169"/>
      <c r="AU420" s="169"/>
      <c r="AV420" s="169"/>
      <c r="AW420" s="169"/>
      <c r="AX420" s="169"/>
      <c r="AY420" s="169"/>
      <c r="AZ420" s="169"/>
      <c r="BA420" s="169"/>
      <c r="BB420" s="169"/>
      <c r="BC420" s="169"/>
      <c r="BD420" s="169"/>
      <c r="BE420" s="169"/>
      <c r="BF420" s="169"/>
      <c r="BG420" s="169"/>
      <c r="BH420" s="169"/>
      <c r="BI420" s="169"/>
      <c r="BJ420" s="169"/>
      <c r="BK420" s="169"/>
      <c r="BL420" s="169"/>
      <c r="BM420" s="169"/>
      <c r="BN420" s="169"/>
      <c r="BO420" s="169"/>
      <c r="BP420" s="169"/>
      <c r="BQ420" s="169"/>
      <c r="BR420" s="169"/>
      <c r="BS420" s="169"/>
      <c r="BT420" s="169"/>
      <c r="BU420" s="169"/>
      <c r="BV420" s="169"/>
      <c r="BW420" s="169"/>
      <c r="BX420" s="169"/>
      <c r="BY420" s="169"/>
      <c r="BZ420" s="169"/>
      <c r="CA420" s="169"/>
      <c r="CB420" s="169"/>
      <c r="CO420" s="63">
        <v>13</v>
      </c>
      <c r="CP420" s="63" t="s">
        <v>131</v>
      </c>
      <c r="CQ420" s="63" t="s">
        <v>441</v>
      </c>
      <c r="CR420" s="63" t="s">
        <v>444</v>
      </c>
      <c r="CS420" s="63">
        <v>507</v>
      </c>
    </row>
    <row r="421" spans="1:97" s="17" customFormat="1" ht="13.5">
      <c r="A421" s="167"/>
      <c r="B421" s="19"/>
      <c r="AD421" s="167"/>
      <c r="AE421" s="167"/>
      <c r="AF421" s="167"/>
      <c r="AG421" s="169"/>
      <c r="AH421" s="169"/>
      <c r="AI421" s="169"/>
      <c r="AJ421" s="169"/>
      <c r="AK421" s="169"/>
      <c r="AL421" s="169"/>
      <c r="AM421" s="169"/>
      <c r="AN421" s="169"/>
      <c r="AO421" s="169"/>
      <c r="AP421" s="169"/>
      <c r="AQ421" s="169"/>
      <c r="AR421" s="169"/>
      <c r="AS421" s="169"/>
      <c r="AT421" s="169"/>
      <c r="AU421" s="169"/>
      <c r="AV421" s="169"/>
      <c r="AW421" s="169"/>
      <c r="AX421" s="169"/>
      <c r="AY421" s="169"/>
      <c r="AZ421" s="169"/>
      <c r="BA421" s="169"/>
      <c r="BB421" s="169"/>
      <c r="BC421" s="169"/>
      <c r="BD421" s="169"/>
      <c r="BE421" s="169"/>
      <c r="BF421" s="169"/>
      <c r="BG421" s="169"/>
      <c r="BH421" s="169"/>
      <c r="BI421" s="169"/>
      <c r="BJ421" s="169"/>
      <c r="BK421" s="169"/>
      <c r="BL421" s="169"/>
      <c r="BM421" s="169"/>
      <c r="BN421" s="169"/>
      <c r="BO421" s="169"/>
      <c r="BP421" s="169"/>
      <c r="BQ421" s="169"/>
      <c r="BR421" s="169"/>
      <c r="BS421" s="169"/>
      <c r="BT421" s="169"/>
      <c r="BU421" s="169"/>
      <c r="BV421" s="169"/>
      <c r="BW421" s="169"/>
      <c r="BX421" s="169"/>
      <c r="BY421" s="169"/>
      <c r="BZ421" s="169"/>
      <c r="CA421" s="169"/>
      <c r="CB421" s="169"/>
      <c r="CO421" s="63">
        <v>13</v>
      </c>
      <c r="CP421" s="63" t="s">
        <v>131</v>
      </c>
      <c r="CQ421" s="63" t="s">
        <v>441</v>
      </c>
      <c r="CR421" s="63" t="s">
        <v>445</v>
      </c>
      <c r="CS421" s="63">
        <v>508</v>
      </c>
    </row>
    <row r="422" spans="1:97" s="17" customFormat="1" ht="13.5">
      <c r="A422" s="167"/>
      <c r="B422" s="19"/>
      <c r="AD422" s="167"/>
      <c r="AE422" s="167"/>
      <c r="AF422" s="167"/>
      <c r="AG422" s="169"/>
      <c r="AH422" s="169"/>
      <c r="AI422" s="169"/>
      <c r="AJ422" s="169"/>
      <c r="AK422" s="169"/>
      <c r="AL422" s="169"/>
      <c r="AM422" s="169"/>
      <c r="AN422" s="169"/>
      <c r="AO422" s="169"/>
      <c r="AP422" s="169"/>
      <c r="AQ422" s="169"/>
      <c r="AR422" s="169"/>
      <c r="AS422" s="169"/>
      <c r="AT422" s="169"/>
      <c r="AU422" s="169"/>
      <c r="AV422" s="169"/>
      <c r="AW422" s="169"/>
      <c r="AX422" s="169"/>
      <c r="AY422" s="169"/>
      <c r="AZ422" s="169"/>
      <c r="BA422" s="169"/>
      <c r="BB422" s="169"/>
      <c r="BC422" s="169"/>
      <c r="BD422" s="169"/>
      <c r="BE422" s="169"/>
      <c r="BF422" s="169"/>
      <c r="BG422" s="169"/>
      <c r="BH422" s="169"/>
      <c r="BI422" s="169"/>
      <c r="BJ422" s="169"/>
      <c r="BK422" s="169"/>
      <c r="BL422" s="169"/>
      <c r="BM422" s="169"/>
      <c r="BN422" s="169"/>
      <c r="BO422" s="169"/>
      <c r="BP422" s="169"/>
      <c r="BQ422" s="169"/>
      <c r="BR422" s="169"/>
      <c r="BS422" s="169"/>
      <c r="BT422" s="169"/>
      <c r="BU422" s="169"/>
      <c r="BV422" s="169"/>
      <c r="BW422" s="169"/>
      <c r="BX422" s="169"/>
      <c r="BY422" s="169"/>
      <c r="BZ422" s="169"/>
      <c r="CA422" s="169"/>
      <c r="CB422" s="169"/>
      <c r="CO422" s="63">
        <v>13</v>
      </c>
      <c r="CP422" s="63" t="s">
        <v>131</v>
      </c>
      <c r="CQ422" s="63" t="s">
        <v>441</v>
      </c>
      <c r="CR422" s="63" t="s">
        <v>446</v>
      </c>
      <c r="CS422" s="63">
        <v>509</v>
      </c>
    </row>
    <row r="423" spans="1:97" s="17" customFormat="1" ht="13.5">
      <c r="A423" s="167"/>
      <c r="B423" s="19"/>
      <c r="AD423" s="167"/>
      <c r="AE423" s="167"/>
      <c r="AF423" s="167"/>
      <c r="AG423" s="169"/>
      <c r="AH423" s="169"/>
      <c r="AI423" s="169"/>
      <c r="AJ423" s="169"/>
      <c r="AK423" s="169"/>
      <c r="AL423" s="169"/>
      <c r="AM423" s="169"/>
      <c r="AN423" s="169"/>
      <c r="AO423" s="169"/>
      <c r="AP423" s="169"/>
      <c r="AQ423" s="169"/>
      <c r="AR423" s="169"/>
      <c r="AS423" s="169"/>
      <c r="AT423" s="169"/>
      <c r="AU423" s="169"/>
      <c r="AV423" s="169"/>
      <c r="AW423" s="169"/>
      <c r="AX423" s="169"/>
      <c r="AY423" s="169"/>
      <c r="AZ423" s="169"/>
      <c r="BA423" s="169"/>
      <c r="BB423" s="169"/>
      <c r="BC423" s="169"/>
      <c r="BD423" s="169"/>
      <c r="BE423" s="169"/>
      <c r="BF423" s="169"/>
      <c r="BG423" s="169"/>
      <c r="BH423" s="169"/>
      <c r="BI423" s="169"/>
      <c r="BJ423" s="169"/>
      <c r="BK423" s="169"/>
      <c r="BL423" s="169"/>
      <c r="BM423" s="169"/>
      <c r="BN423" s="169"/>
      <c r="BO423" s="169"/>
      <c r="BP423" s="169"/>
      <c r="BQ423" s="169"/>
      <c r="BR423" s="169"/>
      <c r="BS423" s="169"/>
      <c r="BT423" s="169"/>
      <c r="BU423" s="169"/>
      <c r="BV423" s="169"/>
      <c r="BW423" s="169"/>
      <c r="BX423" s="169"/>
      <c r="BY423" s="169"/>
      <c r="BZ423" s="169"/>
      <c r="CA423" s="169"/>
      <c r="CB423" s="169"/>
      <c r="CO423" s="63">
        <v>13</v>
      </c>
      <c r="CP423" s="63" t="s">
        <v>131</v>
      </c>
      <c r="CQ423" s="63" t="s">
        <v>441</v>
      </c>
      <c r="CR423" s="63" t="s">
        <v>447</v>
      </c>
      <c r="CS423" s="63">
        <v>510</v>
      </c>
    </row>
    <row r="424" spans="1:97" s="17" customFormat="1" ht="13.5">
      <c r="A424" s="167"/>
      <c r="B424" s="19"/>
      <c r="AD424" s="167"/>
      <c r="AE424" s="167"/>
      <c r="AF424" s="167"/>
      <c r="AG424" s="169"/>
      <c r="AH424" s="169"/>
      <c r="AI424" s="169"/>
      <c r="AJ424" s="169"/>
      <c r="AK424" s="169"/>
      <c r="AL424" s="169"/>
      <c r="AM424" s="169"/>
      <c r="AN424" s="169"/>
      <c r="AO424" s="169"/>
      <c r="AP424" s="169"/>
      <c r="AQ424" s="169"/>
      <c r="AR424" s="169"/>
      <c r="AS424" s="169"/>
      <c r="AT424" s="169"/>
      <c r="AU424" s="169"/>
      <c r="AV424" s="169"/>
      <c r="AW424" s="169"/>
      <c r="AX424" s="169"/>
      <c r="AY424" s="169"/>
      <c r="AZ424" s="169"/>
      <c r="BA424" s="169"/>
      <c r="BB424" s="169"/>
      <c r="BC424" s="169"/>
      <c r="BD424" s="169"/>
      <c r="BE424" s="169"/>
      <c r="BF424" s="169"/>
      <c r="BG424" s="169"/>
      <c r="BH424" s="169"/>
      <c r="BI424" s="169"/>
      <c r="BJ424" s="169"/>
      <c r="BK424" s="169"/>
      <c r="BL424" s="169"/>
      <c r="BM424" s="169"/>
      <c r="BN424" s="169"/>
      <c r="BO424" s="169"/>
      <c r="BP424" s="169"/>
      <c r="BQ424" s="169"/>
      <c r="BR424" s="169"/>
      <c r="BS424" s="169"/>
      <c r="BT424" s="169"/>
      <c r="BU424" s="169"/>
      <c r="BV424" s="169"/>
      <c r="BW424" s="169"/>
      <c r="BX424" s="169"/>
      <c r="BY424" s="169"/>
      <c r="BZ424" s="169"/>
      <c r="CA424" s="169"/>
      <c r="CB424" s="169"/>
      <c r="CO424" s="63">
        <v>13</v>
      </c>
      <c r="CP424" s="63" t="s">
        <v>131</v>
      </c>
      <c r="CQ424" s="63" t="s">
        <v>441</v>
      </c>
      <c r="CR424" s="63" t="s">
        <v>448</v>
      </c>
      <c r="CS424" s="63">
        <v>511</v>
      </c>
    </row>
    <row r="425" spans="1:97" s="17" customFormat="1" ht="13.5">
      <c r="A425" s="167"/>
      <c r="B425" s="19"/>
      <c r="AD425" s="167"/>
      <c r="AE425" s="167"/>
      <c r="AF425" s="167"/>
      <c r="AG425" s="169"/>
      <c r="AH425" s="169"/>
      <c r="AI425" s="169"/>
      <c r="AJ425" s="169"/>
      <c r="AK425" s="169"/>
      <c r="AL425" s="169"/>
      <c r="AM425" s="169"/>
      <c r="AN425" s="169"/>
      <c r="AO425" s="169"/>
      <c r="AP425" s="169"/>
      <c r="AQ425" s="169"/>
      <c r="AR425" s="169"/>
      <c r="AS425" s="169"/>
      <c r="AT425" s="169"/>
      <c r="AU425" s="169"/>
      <c r="AV425" s="169"/>
      <c r="AW425" s="169"/>
      <c r="AX425" s="169"/>
      <c r="AY425" s="169"/>
      <c r="AZ425" s="169"/>
      <c r="BA425" s="169"/>
      <c r="BB425" s="169"/>
      <c r="BC425" s="169"/>
      <c r="BD425" s="169"/>
      <c r="BE425" s="169"/>
      <c r="BF425" s="169"/>
      <c r="BG425" s="169"/>
      <c r="BH425" s="169"/>
      <c r="BI425" s="169"/>
      <c r="BJ425" s="169"/>
      <c r="BK425" s="169"/>
      <c r="BL425" s="169"/>
      <c r="BM425" s="169"/>
      <c r="BN425" s="169"/>
      <c r="BO425" s="169"/>
      <c r="BP425" s="169"/>
      <c r="BQ425" s="169"/>
      <c r="BR425" s="169"/>
      <c r="BS425" s="169"/>
      <c r="BT425" s="169"/>
      <c r="BU425" s="169"/>
      <c r="BV425" s="169"/>
      <c r="BW425" s="169"/>
      <c r="BX425" s="169"/>
      <c r="BY425" s="169"/>
      <c r="BZ425" s="169"/>
      <c r="CA425" s="169"/>
      <c r="CB425" s="169"/>
      <c r="CO425" s="63">
        <v>13</v>
      </c>
      <c r="CP425" s="63" t="s">
        <v>131</v>
      </c>
      <c r="CQ425" s="63" t="s">
        <v>441</v>
      </c>
      <c r="CR425" s="63" t="s">
        <v>449</v>
      </c>
      <c r="CS425" s="63">
        <v>512</v>
      </c>
    </row>
    <row r="426" spans="1:97" s="17" customFormat="1" ht="13.5">
      <c r="A426" s="167"/>
      <c r="B426" s="19"/>
      <c r="AD426" s="167"/>
      <c r="AE426" s="167"/>
      <c r="AF426" s="167"/>
      <c r="AG426" s="169"/>
      <c r="AH426" s="169"/>
      <c r="AI426" s="169"/>
      <c r="AJ426" s="169"/>
      <c r="AK426" s="169"/>
      <c r="AL426" s="169"/>
      <c r="AM426" s="169"/>
      <c r="AN426" s="169"/>
      <c r="AO426" s="169"/>
      <c r="AP426" s="169"/>
      <c r="AQ426" s="169"/>
      <c r="AR426" s="169"/>
      <c r="AS426" s="169"/>
      <c r="AT426" s="169"/>
      <c r="AU426" s="169"/>
      <c r="AV426" s="169"/>
      <c r="AW426" s="169"/>
      <c r="AX426" s="169"/>
      <c r="AY426" s="169"/>
      <c r="AZ426" s="169"/>
      <c r="BA426" s="169"/>
      <c r="BB426" s="169"/>
      <c r="BC426" s="169"/>
      <c r="BD426" s="169"/>
      <c r="BE426" s="169"/>
      <c r="BF426" s="169"/>
      <c r="BG426" s="169"/>
      <c r="BH426" s="169"/>
      <c r="BI426" s="169"/>
      <c r="BJ426" s="169"/>
      <c r="BK426" s="169"/>
      <c r="BL426" s="169"/>
      <c r="BM426" s="169"/>
      <c r="BN426" s="169"/>
      <c r="BO426" s="169"/>
      <c r="BP426" s="169"/>
      <c r="BQ426" s="169"/>
      <c r="BR426" s="169"/>
      <c r="BS426" s="169"/>
      <c r="BT426" s="169"/>
      <c r="BU426" s="169"/>
      <c r="BV426" s="169"/>
      <c r="BW426" s="169"/>
      <c r="BX426" s="169"/>
      <c r="BY426" s="169"/>
      <c r="BZ426" s="169"/>
      <c r="CA426" s="169"/>
      <c r="CB426" s="169"/>
      <c r="CO426" s="63">
        <v>13</v>
      </c>
      <c r="CP426" s="63" t="s">
        <v>131</v>
      </c>
      <c r="CQ426" s="63" t="s">
        <v>441</v>
      </c>
      <c r="CR426" s="63" t="s">
        <v>450</v>
      </c>
      <c r="CS426" s="63">
        <v>513</v>
      </c>
    </row>
    <row r="427" spans="1:97" s="17" customFormat="1" ht="13.5">
      <c r="A427" s="167"/>
      <c r="B427" s="19"/>
      <c r="AD427" s="167"/>
      <c r="AE427" s="167"/>
      <c r="AF427" s="167"/>
      <c r="AG427" s="169"/>
      <c r="AH427" s="169"/>
      <c r="AI427" s="169"/>
      <c r="AJ427" s="169"/>
      <c r="AK427" s="169"/>
      <c r="AL427" s="169"/>
      <c r="AM427" s="169"/>
      <c r="AN427" s="169"/>
      <c r="AO427" s="169"/>
      <c r="AP427" s="169"/>
      <c r="AQ427" s="169"/>
      <c r="AR427" s="169"/>
      <c r="AS427" s="169"/>
      <c r="AT427" s="169"/>
      <c r="AU427" s="169"/>
      <c r="AV427" s="169"/>
      <c r="AW427" s="169"/>
      <c r="AX427" s="169"/>
      <c r="AY427" s="169"/>
      <c r="AZ427" s="169"/>
      <c r="BA427" s="169"/>
      <c r="BB427" s="169"/>
      <c r="BC427" s="169"/>
      <c r="BD427" s="169"/>
      <c r="BE427" s="169"/>
      <c r="BF427" s="169"/>
      <c r="BG427" s="169"/>
      <c r="BH427" s="169"/>
      <c r="BI427" s="169"/>
      <c r="BJ427" s="169"/>
      <c r="BK427" s="169"/>
      <c r="BL427" s="169"/>
      <c r="BM427" s="169"/>
      <c r="BN427" s="169"/>
      <c r="BO427" s="169"/>
      <c r="BP427" s="169"/>
      <c r="BQ427" s="169"/>
      <c r="BR427" s="169"/>
      <c r="BS427" s="169"/>
      <c r="BT427" s="169"/>
      <c r="BU427" s="169"/>
      <c r="BV427" s="169"/>
      <c r="BW427" s="169"/>
      <c r="BX427" s="169"/>
      <c r="BY427" s="169"/>
      <c r="BZ427" s="169"/>
      <c r="CA427" s="169"/>
      <c r="CB427" s="169"/>
      <c r="CO427" s="63">
        <v>13</v>
      </c>
      <c r="CP427" s="63" t="s">
        <v>131</v>
      </c>
      <c r="CQ427" s="63" t="s">
        <v>441</v>
      </c>
      <c r="CR427" s="63" t="s">
        <v>451</v>
      </c>
      <c r="CS427" s="63">
        <v>514</v>
      </c>
    </row>
    <row r="428" spans="1:97" s="17" customFormat="1" ht="13.5">
      <c r="A428" s="167"/>
      <c r="B428" s="19"/>
      <c r="AD428" s="167"/>
      <c r="AE428" s="167"/>
      <c r="AF428" s="167"/>
      <c r="AG428" s="169"/>
      <c r="AH428" s="169"/>
      <c r="AI428" s="169"/>
      <c r="AJ428" s="169"/>
      <c r="AK428" s="169"/>
      <c r="AL428" s="169"/>
      <c r="AM428" s="169"/>
      <c r="AN428" s="169"/>
      <c r="AO428" s="169"/>
      <c r="AP428" s="169"/>
      <c r="AQ428" s="169"/>
      <c r="AR428" s="169"/>
      <c r="AS428" s="169"/>
      <c r="AT428" s="169"/>
      <c r="AU428" s="169"/>
      <c r="AV428" s="169"/>
      <c r="AW428" s="169"/>
      <c r="AX428" s="169"/>
      <c r="AY428" s="169"/>
      <c r="AZ428" s="169"/>
      <c r="BA428" s="169"/>
      <c r="BB428" s="169"/>
      <c r="BC428" s="169"/>
      <c r="BD428" s="169"/>
      <c r="BE428" s="169"/>
      <c r="BF428" s="169"/>
      <c r="BG428" s="169"/>
      <c r="BH428" s="169"/>
      <c r="BI428" s="169"/>
      <c r="BJ428" s="169"/>
      <c r="BK428" s="169"/>
      <c r="BL428" s="169"/>
      <c r="BM428" s="169"/>
      <c r="BN428" s="169"/>
      <c r="BO428" s="169"/>
      <c r="BP428" s="169"/>
      <c r="BQ428" s="169"/>
      <c r="BR428" s="169"/>
      <c r="BS428" s="169"/>
      <c r="BT428" s="169"/>
      <c r="BU428" s="169"/>
      <c r="BV428" s="169"/>
      <c r="BW428" s="169"/>
      <c r="BX428" s="169"/>
      <c r="BY428" s="169"/>
      <c r="BZ428" s="169"/>
      <c r="CA428" s="169"/>
      <c r="CB428" s="169"/>
      <c r="CO428" s="63">
        <v>13</v>
      </c>
      <c r="CP428" s="63" t="s">
        <v>131</v>
      </c>
      <c r="CQ428" s="63" t="s">
        <v>441</v>
      </c>
      <c r="CR428" s="63" t="s">
        <v>452</v>
      </c>
      <c r="CS428" s="63">
        <v>515</v>
      </c>
    </row>
    <row r="429" spans="1:97" s="17" customFormat="1" ht="13.5">
      <c r="A429" s="167"/>
      <c r="B429" s="19"/>
      <c r="AD429" s="167"/>
      <c r="AE429" s="167"/>
      <c r="AF429" s="167"/>
      <c r="AG429" s="169"/>
      <c r="AH429" s="169"/>
      <c r="AI429" s="169"/>
      <c r="AJ429" s="169"/>
      <c r="AK429" s="169"/>
      <c r="AL429" s="169"/>
      <c r="AM429" s="169"/>
      <c r="AN429" s="169"/>
      <c r="AO429" s="169"/>
      <c r="AP429" s="169"/>
      <c r="AQ429" s="169"/>
      <c r="AR429" s="169"/>
      <c r="AS429" s="169"/>
      <c r="AT429" s="169"/>
      <c r="AU429" s="169"/>
      <c r="AV429" s="169"/>
      <c r="AW429" s="169"/>
      <c r="AX429" s="169"/>
      <c r="AY429" s="169"/>
      <c r="AZ429" s="169"/>
      <c r="BA429" s="169"/>
      <c r="BB429" s="169"/>
      <c r="BC429" s="169"/>
      <c r="BD429" s="169"/>
      <c r="BE429" s="169"/>
      <c r="BF429" s="169"/>
      <c r="BG429" s="169"/>
      <c r="BH429" s="169"/>
      <c r="BI429" s="169"/>
      <c r="BJ429" s="169"/>
      <c r="BK429" s="169"/>
      <c r="BL429" s="169"/>
      <c r="BM429" s="169"/>
      <c r="BN429" s="169"/>
      <c r="BO429" s="169"/>
      <c r="BP429" s="169"/>
      <c r="BQ429" s="169"/>
      <c r="BR429" s="169"/>
      <c r="BS429" s="169"/>
      <c r="BT429" s="169"/>
      <c r="BU429" s="169"/>
      <c r="BV429" s="169"/>
      <c r="BW429" s="169"/>
      <c r="BX429" s="169"/>
      <c r="BY429" s="169"/>
      <c r="BZ429" s="169"/>
      <c r="CA429" s="169"/>
      <c r="CB429" s="169"/>
      <c r="CO429" s="63">
        <v>13</v>
      </c>
      <c r="CP429" s="63" t="s">
        <v>131</v>
      </c>
      <c r="CQ429" s="63" t="s">
        <v>441</v>
      </c>
      <c r="CR429" s="63" t="s">
        <v>453</v>
      </c>
      <c r="CS429" s="63">
        <v>516</v>
      </c>
    </row>
    <row r="430" spans="1:97" s="17" customFormat="1" ht="13.5">
      <c r="A430" s="167"/>
      <c r="B430" s="19"/>
      <c r="AD430" s="167"/>
      <c r="AE430" s="167"/>
      <c r="AF430" s="167"/>
      <c r="AG430" s="169"/>
      <c r="AH430" s="169"/>
      <c r="AI430" s="169"/>
      <c r="AJ430" s="169"/>
      <c r="AK430" s="169"/>
      <c r="AL430" s="169"/>
      <c r="AM430" s="169"/>
      <c r="AN430" s="169"/>
      <c r="AO430" s="169"/>
      <c r="AP430" s="169"/>
      <c r="AQ430" s="169"/>
      <c r="AR430" s="169"/>
      <c r="AS430" s="169"/>
      <c r="AT430" s="169"/>
      <c r="AU430" s="169"/>
      <c r="AV430" s="169"/>
      <c r="AW430" s="169"/>
      <c r="AX430" s="169"/>
      <c r="AY430" s="169"/>
      <c r="AZ430" s="169"/>
      <c r="BA430" s="169"/>
      <c r="BB430" s="169"/>
      <c r="BC430" s="169"/>
      <c r="BD430" s="169"/>
      <c r="BE430" s="169"/>
      <c r="BF430" s="169"/>
      <c r="BG430" s="169"/>
      <c r="BH430" s="169"/>
      <c r="BI430" s="169"/>
      <c r="BJ430" s="169"/>
      <c r="BK430" s="169"/>
      <c r="BL430" s="169"/>
      <c r="BM430" s="169"/>
      <c r="BN430" s="169"/>
      <c r="BO430" s="169"/>
      <c r="BP430" s="169"/>
      <c r="BQ430" s="169"/>
      <c r="BR430" s="169"/>
      <c r="BS430" s="169"/>
      <c r="BT430" s="169"/>
      <c r="BU430" s="169"/>
      <c r="BV430" s="169"/>
      <c r="BW430" s="169"/>
      <c r="BX430" s="169"/>
      <c r="BY430" s="169"/>
      <c r="BZ430" s="169"/>
      <c r="CA430" s="169"/>
      <c r="CB430" s="169"/>
      <c r="CO430" s="63">
        <v>13</v>
      </c>
      <c r="CP430" s="63" t="s">
        <v>131</v>
      </c>
      <c r="CQ430" s="63" t="s">
        <v>441</v>
      </c>
      <c r="CR430" s="63" t="s">
        <v>454</v>
      </c>
      <c r="CS430" s="63">
        <v>517</v>
      </c>
    </row>
    <row r="431" spans="1:97" s="17" customFormat="1" ht="13.5">
      <c r="A431" s="167"/>
      <c r="B431" s="19"/>
      <c r="AD431" s="167"/>
      <c r="AE431" s="167"/>
      <c r="AF431" s="167"/>
      <c r="AG431" s="169"/>
      <c r="AH431" s="169"/>
      <c r="AI431" s="169"/>
      <c r="AJ431" s="169"/>
      <c r="AK431" s="169"/>
      <c r="AL431" s="169"/>
      <c r="AM431" s="169"/>
      <c r="AN431" s="169"/>
      <c r="AO431" s="169"/>
      <c r="AP431" s="169"/>
      <c r="AQ431" s="169"/>
      <c r="AR431" s="169"/>
      <c r="AS431" s="169"/>
      <c r="AT431" s="169"/>
      <c r="AU431" s="169"/>
      <c r="AV431" s="169"/>
      <c r="AW431" s="169"/>
      <c r="AX431" s="169"/>
      <c r="AY431" s="169"/>
      <c r="AZ431" s="169"/>
      <c r="BA431" s="169"/>
      <c r="BB431" s="169"/>
      <c r="BC431" s="169"/>
      <c r="BD431" s="169"/>
      <c r="BE431" s="169"/>
      <c r="BF431" s="169"/>
      <c r="BG431" s="169"/>
      <c r="BH431" s="169"/>
      <c r="BI431" s="169"/>
      <c r="BJ431" s="169"/>
      <c r="BK431" s="169"/>
      <c r="BL431" s="169"/>
      <c r="BM431" s="169"/>
      <c r="BN431" s="169"/>
      <c r="BO431" s="169"/>
      <c r="BP431" s="169"/>
      <c r="BQ431" s="169"/>
      <c r="BR431" s="169"/>
      <c r="BS431" s="169"/>
      <c r="BT431" s="169"/>
      <c r="BU431" s="169"/>
      <c r="BV431" s="169"/>
      <c r="BW431" s="169"/>
      <c r="BX431" s="169"/>
      <c r="BY431" s="169"/>
      <c r="BZ431" s="169"/>
      <c r="CA431" s="169"/>
      <c r="CB431" s="169"/>
      <c r="CO431" s="63">
        <v>13</v>
      </c>
      <c r="CP431" s="63" t="s">
        <v>131</v>
      </c>
      <c r="CQ431" s="63" t="s">
        <v>441</v>
      </c>
      <c r="CR431" s="63" t="s">
        <v>455</v>
      </c>
      <c r="CS431" s="63">
        <v>518</v>
      </c>
    </row>
    <row r="432" spans="1:97" s="17" customFormat="1" ht="13.5">
      <c r="A432" s="167"/>
      <c r="B432" s="19"/>
      <c r="AD432" s="167"/>
      <c r="AE432" s="167"/>
      <c r="AF432" s="167"/>
      <c r="AG432" s="169"/>
      <c r="AH432" s="169"/>
      <c r="AI432" s="169"/>
      <c r="AJ432" s="169"/>
      <c r="AK432" s="169"/>
      <c r="AL432" s="169"/>
      <c r="AM432" s="169"/>
      <c r="AN432" s="169"/>
      <c r="AO432" s="169"/>
      <c r="AP432" s="169"/>
      <c r="AQ432" s="169"/>
      <c r="AR432" s="169"/>
      <c r="AS432" s="169"/>
      <c r="AT432" s="169"/>
      <c r="AU432" s="169"/>
      <c r="AV432" s="169"/>
      <c r="AW432" s="169"/>
      <c r="AX432" s="169"/>
      <c r="AY432" s="169"/>
      <c r="AZ432" s="169"/>
      <c r="BA432" s="169"/>
      <c r="BB432" s="169"/>
      <c r="BC432" s="169"/>
      <c r="BD432" s="169"/>
      <c r="BE432" s="169"/>
      <c r="BF432" s="169"/>
      <c r="BG432" s="169"/>
      <c r="BH432" s="169"/>
      <c r="BI432" s="169"/>
      <c r="BJ432" s="169"/>
      <c r="BK432" s="169"/>
      <c r="BL432" s="169"/>
      <c r="BM432" s="169"/>
      <c r="BN432" s="169"/>
      <c r="BO432" s="169"/>
      <c r="BP432" s="169"/>
      <c r="BQ432" s="169"/>
      <c r="BR432" s="169"/>
      <c r="BS432" s="169"/>
      <c r="BT432" s="169"/>
      <c r="BU432" s="169"/>
      <c r="BV432" s="169"/>
      <c r="BW432" s="169"/>
      <c r="BX432" s="169"/>
      <c r="BY432" s="169"/>
      <c r="BZ432" s="169"/>
      <c r="CA432" s="169"/>
      <c r="CB432" s="169"/>
      <c r="CO432" s="63">
        <v>13</v>
      </c>
      <c r="CP432" s="63" t="s">
        <v>131</v>
      </c>
      <c r="CQ432" s="63" t="s">
        <v>441</v>
      </c>
      <c r="CR432" s="63" t="s">
        <v>456</v>
      </c>
      <c r="CS432" s="63">
        <v>519</v>
      </c>
    </row>
    <row r="433" spans="1:97" s="17" customFormat="1" ht="13.5">
      <c r="A433" s="167"/>
      <c r="B433" s="19"/>
      <c r="AD433" s="167"/>
      <c r="AE433" s="167"/>
      <c r="AF433" s="167"/>
      <c r="AG433" s="169"/>
      <c r="AH433" s="169"/>
      <c r="AI433" s="169"/>
      <c r="AJ433" s="169"/>
      <c r="AK433" s="169"/>
      <c r="AL433" s="169"/>
      <c r="AM433" s="169"/>
      <c r="AN433" s="169"/>
      <c r="AO433" s="169"/>
      <c r="AP433" s="169"/>
      <c r="AQ433" s="169"/>
      <c r="AR433" s="169"/>
      <c r="AS433" s="169"/>
      <c r="AT433" s="169"/>
      <c r="AU433" s="169"/>
      <c r="AV433" s="169"/>
      <c r="AW433" s="169"/>
      <c r="AX433" s="169"/>
      <c r="AY433" s="169"/>
      <c r="AZ433" s="169"/>
      <c r="BA433" s="169"/>
      <c r="BB433" s="169"/>
      <c r="BC433" s="169"/>
      <c r="BD433" s="169"/>
      <c r="BE433" s="169"/>
      <c r="BF433" s="169"/>
      <c r="BG433" s="169"/>
      <c r="BH433" s="169"/>
      <c r="BI433" s="169"/>
      <c r="BJ433" s="169"/>
      <c r="BK433" s="169"/>
      <c r="BL433" s="169"/>
      <c r="BM433" s="169"/>
      <c r="BN433" s="169"/>
      <c r="BO433" s="169"/>
      <c r="BP433" s="169"/>
      <c r="BQ433" s="169"/>
      <c r="BR433" s="169"/>
      <c r="BS433" s="169"/>
      <c r="BT433" s="169"/>
      <c r="BU433" s="169"/>
      <c r="BV433" s="169"/>
      <c r="BW433" s="169"/>
      <c r="BX433" s="169"/>
      <c r="BY433" s="169"/>
      <c r="BZ433" s="169"/>
      <c r="CA433" s="169"/>
      <c r="CB433" s="169"/>
      <c r="CO433" s="63">
        <v>13</v>
      </c>
      <c r="CP433" s="63" t="s">
        <v>131</v>
      </c>
      <c r="CQ433" s="63" t="s">
        <v>441</v>
      </c>
      <c r="CR433" s="63" t="s">
        <v>457</v>
      </c>
      <c r="CS433" s="63">
        <v>520</v>
      </c>
    </row>
    <row r="434" spans="1:97" s="17" customFormat="1" ht="13.5">
      <c r="A434" s="167"/>
      <c r="B434" s="19"/>
      <c r="AD434" s="167"/>
      <c r="AE434" s="167"/>
      <c r="AF434" s="167"/>
      <c r="AG434" s="169"/>
      <c r="AH434" s="169"/>
      <c r="AI434" s="169"/>
      <c r="AJ434" s="169"/>
      <c r="AK434" s="169"/>
      <c r="AL434" s="169"/>
      <c r="AM434" s="169"/>
      <c r="AN434" s="169"/>
      <c r="AO434" s="169"/>
      <c r="AP434" s="169"/>
      <c r="AQ434" s="169"/>
      <c r="AR434" s="169"/>
      <c r="AS434" s="169"/>
      <c r="AT434" s="169"/>
      <c r="AU434" s="169"/>
      <c r="AV434" s="169"/>
      <c r="AW434" s="169"/>
      <c r="AX434" s="169"/>
      <c r="AY434" s="169"/>
      <c r="AZ434" s="169"/>
      <c r="BA434" s="169"/>
      <c r="BB434" s="169"/>
      <c r="BC434" s="169"/>
      <c r="BD434" s="169"/>
      <c r="BE434" s="169"/>
      <c r="BF434" s="169"/>
      <c r="BG434" s="169"/>
      <c r="BH434" s="169"/>
      <c r="BI434" s="169"/>
      <c r="BJ434" s="169"/>
      <c r="BK434" s="169"/>
      <c r="BL434" s="169"/>
      <c r="BM434" s="169"/>
      <c r="BN434" s="169"/>
      <c r="BO434" s="169"/>
      <c r="BP434" s="169"/>
      <c r="BQ434" s="169"/>
      <c r="BR434" s="169"/>
      <c r="BS434" s="169"/>
      <c r="BT434" s="169"/>
      <c r="BU434" s="169"/>
      <c r="BV434" s="169"/>
      <c r="BW434" s="169"/>
      <c r="BX434" s="169"/>
      <c r="BY434" s="169"/>
      <c r="BZ434" s="169"/>
      <c r="CA434" s="169"/>
      <c r="CB434" s="169"/>
      <c r="CO434" s="63">
        <v>13</v>
      </c>
      <c r="CP434" s="63" t="s">
        <v>131</v>
      </c>
      <c r="CQ434" s="63" t="s">
        <v>441</v>
      </c>
      <c r="CR434" s="63" t="s">
        <v>458</v>
      </c>
      <c r="CS434" s="63">
        <v>521</v>
      </c>
    </row>
    <row r="435" spans="1:97" s="17" customFormat="1" ht="13.5">
      <c r="A435" s="167"/>
      <c r="B435" s="19"/>
      <c r="AD435" s="167"/>
      <c r="AE435" s="167"/>
      <c r="AF435" s="167"/>
      <c r="AG435" s="169"/>
      <c r="AH435" s="169"/>
      <c r="AI435" s="169"/>
      <c r="AJ435" s="169"/>
      <c r="AK435" s="169"/>
      <c r="AL435" s="169"/>
      <c r="AM435" s="169"/>
      <c r="AN435" s="169"/>
      <c r="AO435" s="169"/>
      <c r="AP435" s="169"/>
      <c r="AQ435" s="169"/>
      <c r="AR435" s="169"/>
      <c r="AS435" s="169"/>
      <c r="AT435" s="169"/>
      <c r="AU435" s="169"/>
      <c r="AV435" s="169"/>
      <c r="AW435" s="169"/>
      <c r="AX435" s="169"/>
      <c r="AY435" s="169"/>
      <c r="AZ435" s="169"/>
      <c r="BA435" s="169"/>
      <c r="BB435" s="169"/>
      <c r="BC435" s="169"/>
      <c r="BD435" s="169"/>
      <c r="BE435" s="169"/>
      <c r="BF435" s="169"/>
      <c r="BG435" s="169"/>
      <c r="BH435" s="169"/>
      <c r="BI435" s="169"/>
      <c r="BJ435" s="169"/>
      <c r="BK435" s="169"/>
      <c r="BL435" s="169"/>
      <c r="BM435" s="169"/>
      <c r="BN435" s="169"/>
      <c r="BO435" s="169"/>
      <c r="BP435" s="169"/>
      <c r="BQ435" s="169"/>
      <c r="BR435" s="169"/>
      <c r="BS435" s="169"/>
      <c r="BT435" s="169"/>
      <c r="BU435" s="169"/>
      <c r="BV435" s="169"/>
      <c r="BW435" s="169"/>
      <c r="BX435" s="169"/>
      <c r="BY435" s="169"/>
      <c r="BZ435" s="169"/>
      <c r="CA435" s="169"/>
      <c r="CB435" s="169"/>
      <c r="CO435" s="63">
        <v>13</v>
      </c>
      <c r="CP435" s="63" t="s">
        <v>131</v>
      </c>
      <c r="CQ435" s="63" t="s">
        <v>441</v>
      </c>
      <c r="CR435" s="63" t="s">
        <v>459</v>
      </c>
      <c r="CS435" s="63">
        <v>522</v>
      </c>
    </row>
    <row r="436" spans="1:97" s="17" customFormat="1" ht="13.5">
      <c r="A436" s="167"/>
      <c r="B436" s="19"/>
      <c r="AD436" s="167"/>
      <c r="AE436" s="167"/>
      <c r="AF436" s="167"/>
      <c r="AG436" s="169"/>
      <c r="AH436" s="169"/>
      <c r="AI436" s="169"/>
      <c r="AJ436" s="169"/>
      <c r="AK436" s="169"/>
      <c r="AL436" s="169"/>
      <c r="AM436" s="169"/>
      <c r="AN436" s="169"/>
      <c r="AO436" s="169"/>
      <c r="AP436" s="169"/>
      <c r="AQ436" s="169"/>
      <c r="AR436" s="169"/>
      <c r="AS436" s="169"/>
      <c r="AT436" s="169"/>
      <c r="AU436" s="169"/>
      <c r="AV436" s="169"/>
      <c r="AW436" s="169"/>
      <c r="AX436" s="169"/>
      <c r="AY436" s="169"/>
      <c r="AZ436" s="169"/>
      <c r="BA436" s="169"/>
      <c r="BB436" s="169"/>
      <c r="BC436" s="169"/>
      <c r="BD436" s="169"/>
      <c r="BE436" s="169"/>
      <c r="BF436" s="169"/>
      <c r="BG436" s="169"/>
      <c r="BH436" s="169"/>
      <c r="BI436" s="169"/>
      <c r="BJ436" s="169"/>
      <c r="BK436" s="169"/>
      <c r="BL436" s="169"/>
      <c r="BM436" s="169"/>
      <c r="BN436" s="169"/>
      <c r="BO436" s="169"/>
      <c r="BP436" s="169"/>
      <c r="BQ436" s="169"/>
      <c r="BR436" s="169"/>
      <c r="BS436" s="169"/>
      <c r="BT436" s="169"/>
      <c r="BU436" s="169"/>
      <c r="BV436" s="169"/>
      <c r="BW436" s="169"/>
      <c r="BX436" s="169"/>
      <c r="BY436" s="169"/>
      <c r="BZ436" s="169"/>
      <c r="CA436" s="169"/>
      <c r="CB436" s="169"/>
      <c r="CO436" s="63">
        <v>13</v>
      </c>
      <c r="CP436" s="63" t="s">
        <v>131</v>
      </c>
      <c r="CQ436" s="63" t="s">
        <v>441</v>
      </c>
      <c r="CR436" s="63" t="s">
        <v>460</v>
      </c>
      <c r="CS436" s="63">
        <v>523</v>
      </c>
    </row>
    <row r="437" spans="1:97" s="17" customFormat="1" ht="13.5">
      <c r="A437" s="167"/>
      <c r="B437" s="19"/>
      <c r="AD437" s="167"/>
      <c r="AE437" s="167"/>
      <c r="AF437" s="167"/>
      <c r="AG437" s="169"/>
      <c r="AH437" s="169"/>
      <c r="AI437" s="169"/>
      <c r="AJ437" s="169"/>
      <c r="AK437" s="169"/>
      <c r="AL437" s="169"/>
      <c r="AM437" s="169"/>
      <c r="AN437" s="169"/>
      <c r="AO437" s="169"/>
      <c r="AP437" s="169"/>
      <c r="AQ437" s="169"/>
      <c r="AR437" s="169"/>
      <c r="AS437" s="169"/>
      <c r="AT437" s="169"/>
      <c r="AU437" s="169"/>
      <c r="AV437" s="169"/>
      <c r="AW437" s="169"/>
      <c r="AX437" s="169"/>
      <c r="AY437" s="169"/>
      <c r="AZ437" s="169"/>
      <c r="BA437" s="169"/>
      <c r="BB437" s="169"/>
      <c r="BC437" s="169"/>
      <c r="BD437" s="169"/>
      <c r="BE437" s="169"/>
      <c r="BF437" s="169"/>
      <c r="BG437" s="169"/>
      <c r="BH437" s="169"/>
      <c r="BI437" s="169"/>
      <c r="BJ437" s="169"/>
      <c r="BK437" s="169"/>
      <c r="BL437" s="169"/>
      <c r="BM437" s="169"/>
      <c r="BN437" s="169"/>
      <c r="BO437" s="169"/>
      <c r="BP437" s="169"/>
      <c r="BQ437" s="169"/>
      <c r="BR437" s="169"/>
      <c r="BS437" s="169"/>
      <c r="BT437" s="169"/>
      <c r="BU437" s="169"/>
      <c r="BV437" s="169"/>
      <c r="BW437" s="169"/>
      <c r="BX437" s="169"/>
      <c r="BY437" s="169"/>
      <c r="BZ437" s="169"/>
      <c r="CA437" s="169"/>
      <c r="CB437" s="169"/>
      <c r="CO437" s="63">
        <v>13</v>
      </c>
      <c r="CP437" s="63" t="s">
        <v>131</v>
      </c>
      <c r="CQ437" s="63" t="s">
        <v>441</v>
      </c>
      <c r="CR437" s="63" t="s">
        <v>461</v>
      </c>
      <c r="CS437" s="63">
        <v>524</v>
      </c>
    </row>
    <row r="438" spans="1:97" s="17" customFormat="1" ht="13.5">
      <c r="A438" s="167"/>
      <c r="B438" s="19"/>
      <c r="AD438" s="167"/>
      <c r="AE438" s="167"/>
      <c r="AF438" s="167"/>
      <c r="AG438" s="169"/>
      <c r="AH438" s="169"/>
      <c r="AI438" s="169"/>
      <c r="AJ438" s="169"/>
      <c r="AK438" s="169"/>
      <c r="AL438" s="169"/>
      <c r="AM438" s="169"/>
      <c r="AN438" s="169"/>
      <c r="AO438" s="169"/>
      <c r="AP438" s="169"/>
      <c r="AQ438" s="169"/>
      <c r="AR438" s="169"/>
      <c r="AS438" s="169"/>
      <c r="AT438" s="169"/>
      <c r="AU438" s="169"/>
      <c r="AV438" s="169"/>
      <c r="AW438" s="169"/>
      <c r="AX438" s="169"/>
      <c r="AY438" s="169"/>
      <c r="AZ438" s="169"/>
      <c r="BA438" s="169"/>
      <c r="BB438" s="169"/>
      <c r="BC438" s="169"/>
      <c r="BD438" s="169"/>
      <c r="BE438" s="169"/>
      <c r="BF438" s="169"/>
      <c r="BG438" s="169"/>
      <c r="BH438" s="169"/>
      <c r="BI438" s="169"/>
      <c r="BJ438" s="169"/>
      <c r="BK438" s="169"/>
      <c r="BL438" s="169"/>
      <c r="BM438" s="169"/>
      <c r="BN438" s="169"/>
      <c r="BO438" s="169"/>
      <c r="BP438" s="169"/>
      <c r="BQ438" s="169"/>
      <c r="BR438" s="169"/>
      <c r="BS438" s="169"/>
      <c r="BT438" s="169"/>
      <c r="BU438" s="169"/>
      <c r="BV438" s="169"/>
      <c r="BW438" s="169"/>
      <c r="BX438" s="169"/>
      <c r="BY438" s="169"/>
      <c r="BZ438" s="169"/>
      <c r="CA438" s="169"/>
      <c r="CB438" s="169"/>
      <c r="CO438" s="63">
        <v>13</v>
      </c>
      <c r="CP438" s="63" t="s">
        <v>131</v>
      </c>
      <c r="CQ438" s="63" t="s">
        <v>441</v>
      </c>
      <c r="CR438" s="63" t="s">
        <v>462</v>
      </c>
      <c r="CS438" s="63">
        <v>525</v>
      </c>
    </row>
    <row r="439" spans="1:97" s="17" customFormat="1" ht="13.5">
      <c r="A439" s="167"/>
      <c r="B439" s="19"/>
      <c r="AD439" s="167"/>
      <c r="AE439" s="167"/>
      <c r="AF439" s="167"/>
      <c r="AG439" s="169"/>
      <c r="AH439" s="169"/>
      <c r="AI439" s="169"/>
      <c r="AJ439" s="169"/>
      <c r="AK439" s="169"/>
      <c r="AL439" s="169"/>
      <c r="AM439" s="169"/>
      <c r="AN439" s="169"/>
      <c r="AO439" s="169"/>
      <c r="AP439" s="169"/>
      <c r="AQ439" s="169"/>
      <c r="AR439" s="169"/>
      <c r="AS439" s="169"/>
      <c r="AT439" s="169"/>
      <c r="AU439" s="169"/>
      <c r="AV439" s="169"/>
      <c r="AW439" s="169"/>
      <c r="AX439" s="169"/>
      <c r="AY439" s="169"/>
      <c r="AZ439" s="169"/>
      <c r="BA439" s="169"/>
      <c r="BB439" s="169"/>
      <c r="BC439" s="169"/>
      <c r="BD439" s="169"/>
      <c r="BE439" s="169"/>
      <c r="BF439" s="169"/>
      <c r="BG439" s="169"/>
      <c r="BH439" s="169"/>
      <c r="BI439" s="169"/>
      <c r="BJ439" s="169"/>
      <c r="BK439" s="169"/>
      <c r="BL439" s="169"/>
      <c r="BM439" s="169"/>
      <c r="BN439" s="169"/>
      <c r="BO439" s="169"/>
      <c r="BP439" s="169"/>
      <c r="BQ439" s="169"/>
      <c r="BR439" s="169"/>
      <c r="BS439" s="169"/>
      <c r="BT439" s="169"/>
      <c r="BU439" s="169"/>
      <c r="BV439" s="169"/>
      <c r="BW439" s="169"/>
      <c r="BX439" s="169"/>
      <c r="BY439" s="169"/>
      <c r="BZ439" s="169"/>
      <c r="CA439" s="169"/>
      <c r="CB439" s="169"/>
      <c r="CO439" s="63">
        <v>13</v>
      </c>
      <c r="CP439" s="63" t="s">
        <v>131</v>
      </c>
      <c r="CQ439" s="63" t="s">
        <v>441</v>
      </c>
      <c r="CR439" s="63" t="s">
        <v>463</v>
      </c>
      <c r="CS439" s="63">
        <v>526</v>
      </c>
    </row>
    <row r="440" spans="1:97" s="17" customFormat="1" ht="13.5">
      <c r="A440" s="167"/>
      <c r="B440" s="19"/>
      <c r="AD440" s="167"/>
      <c r="AE440" s="167"/>
      <c r="AF440" s="167"/>
      <c r="AG440" s="169"/>
      <c r="AH440" s="169"/>
      <c r="AI440" s="169"/>
      <c r="AJ440" s="169"/>
      <c r="AK440" s="169"/>
      <c r="AL440" s="169"/>
      <c r="AM440" s="169"/>
      <c r="AN440" s="169"/>
      <c r="AO440" s="169"/>
      <c r="AP440" s="169"/>
      <c r="AQ440" s="169"/>
      <c r="AR440" s="169"/>
      <c r="AS440" s="169"/>
      <c r="AT440" s="169"/>
      <c r="AU440" s="169"/>
      <c r="AV440" s="169"/>
      <c r="AW440" s="169"/>
      <c r="AX440" s="169"/>
      <c r="AY440" s="169"/>
      <c r="AZ440" s="169"/>
      <c r="BA440" s="169"/>
      <c r="BB440" s="169"/>
      <c r="BC440" s="169"/>
      <c r="BD440" s="169"/>
      <c r="BE440" s="169"/>
      <c r="BF440" s="169"/>
      <c r="BG440" s="169"/>
      <c r="BH440" s="169"/>
      <c r="BI440" s="169"/>
      <c r="BJ440" s="169"/>
      <c r="BK440" s="169"/>
      <c r="BL440" s="169"/>
      <c r="BM440" s="169"/>
      <c r="BN440" s="169"/>
      <c r="BO440" s="169"/>
      <c r="BP440" s="169"/>
      <c r="BQ440" s="169"/>
      <c r="BR440" s="169"/>
      <c r="BS440" s="169"/>
      <c r="BT440" s="169"/>
      <c r="BU440" s="169"/>
      <c r="BV440" s="169"/>
      <c r="BW440" s="169"/>
      <c r="BX440" s="169"/>
      <c r="BY440" s="169"/>
      <c r="BZ440" s="169"/>
      <c r="CA440" s="169"/>
      <c r="CB440" s="169"/>
      <c r="CO440" s="63">
        <v>13</v>
      </c>
      <c r="CP440" s="63" t="s">
        <v>131</v>
      </c>
      <c r="CQ440" s="63" t="s">
        <v>441</v>
      </c>
      <c r="CR440" s="63" t="s">
        <v>1112</v>
      </c>
      <c r="CS440" s="63">
        <v>527</v>
      </c>
    </row>
    <row r="441" spans="1:97" s="17" customFormat="1" ht="13.5">
      <c r="A441" s="167"/>
      <c r="B441" s="19"/>
      <c r="AD441" s="167"/>
      <c r="AE441" s="167"/>
      <c r="AF441" s="167"/>
      <c r="AG441" s="169"/>
      <c r="AH441" s="169"/>
      <c r="AI441" s="169"/>
      <c r="AJ441" s="169"/>
      <c r="AK441" s="169"/>
      <c r="AL441" s="169"/>
      <c r="AM441" s="169"/>
      <c r="AN441" s="169"/>
      <c r="AO441" s="169"/>
      <c r="AP441" s="169"/>
      <c r="AQ441" s="169"/>
      <c r="AR441" s="169"/>
      <c r="AS441" s="169"/>
      <c r="AT441" s="169"/>
      <c r="AU441" s="169"/>
      <c r="AV441" s="169"/>
      <c r="AW441" s="169"/>
      <c r="AX441" s="169"/>
      <c r="AY441" s="169"/>
      <c r="AZ441" s="169"/>
      <c r="BA441" s="169"/>
      <c r="BB441" s="169"/>
      <c r="BC441" s="169"/>
      <c r="BD441" s="169"/>
      <c r="BE441" s="169"/>
      <c r="BF441" s="169"/>
      <c r="BG441" s="169"/>
      <c r="BH441" s="169"/>
      <c r="BI441" s="169"/>
      <c r="BJ441" s="169"/>
      <c r="BK441" s="169"/>
      <c r="BL441" s="169"/>
      <c r="BM441" s="169"/>
      <c r="BN441" s="169"/>
      <c r="BO441" s="169"/>
      <c r="BP441" s="169"/>
      <c r="BQ441" s="169"/>
      <c r="BR441" s="169"/>
      <c r="BS441" s="169"/>
      <c r="BT441" s="169"/>
      <c r="BU441" s="169"/>
      <c r="BV441" s="169"/>
      <c r="BW441" s="169"/>
      <c r="BX441" s="169"/>
      <c r="BY441" s="169"/>
      <c r="BZ441" s="169"/>
      <c r="CA441" s="169"/>
      <c r="CB441" s="169"/>
      <c r="CO441" s="63"/>
      <c r="CP441" s="63"/>
      <c r="CQ441" s="63"/>
      <c r="CR441" s="63"/>
      <c r="CS441" s="63"/>
    </row>
    <row r="442" spans="1:97" s="17" customFormat="1" ht="13.5">
      <c r="A442" s="167"/>
      <c r="B442" s="19"/>
      <c r="AD442" s="167"/>
      <c r="AE442" s="167"/>
      <c r="AF442" s="167"/>
      <c r="AG442" s="169"/>
      <c r="AH442" s="169"/>
      <c r="AI442" s="169"/>
      <c r="AJ442" s="169"/>
      <c r="AK442" s="169"/>
      <c r="AL442" s="169"/>
      <c r="AM442" s="169"/>
      <c r="AN442" s="169"/>
      <c r="AO442" s="169"/>
      <c r="AP442" s="169"/>
      <c r="AQ442" s="169"/>
      <c r="AR442" s="169"/>
      <c r="AS442" s="169"/>
      <c r="AT442" s="169"/>
      <c r="AU442" s="169"/>
      <c r="AV442" s="169"/>
      <c r="AW442" s="169"/>
      <c r="AX442" s="169"/>
      <c r="AY442" s="169"/>
      <c r="AZ442" s="169"/>
      <c r="BA442" s="169"/>
      <c r="BB442" s="169"/>
      <c r="BC442" s="169"/>
      <c r="BD442" s="169"/>
      <c r="BE442" s="169"/>
      <c r="BF442" s="169"/>
      <c r="BG442" s="169"/>
      <c r="BH442" s="169"/>
      <c r="BI442" s="169"/>
      <c r="BJ442" s="169"/>
      <c r="BK442" s="169"/>
      <c r="BL442" s="169"/>
      <c r="BM442" s="169"/>
      <c r="BN442" s="169"/>
      <c r="BO442" s="169"/>
      <c r="BP442" s="169"/>
      <c r="BQ442" s="169"/>
      <c r="BR442" s="169"/>
      <c r="BS442" s="169"/>
      <c r="BT442" s="169"/>
      <c r="BU442" s="169"/>
      <c r="BV442" s="169"/>
      <c r="BW442" s="169"/>
      <c r="BX442" s="169"/>
      <c r="BY442" s="169"/>
      <c r="BZ442" s="169"/>
      <c r="CA442" s="169"/>
      <c r="CB442" s="169"/>
      <c r="CO442" s="63"/>
      <c r="CP442" s="63"/>
      <c r="CQ442" s="63"/>
      <c r="CR442" s="63"/>
      <c r="CS442" s="63"/>
    </row>
    <row r="443" spans="1:97" s="17" customFormat="1" ht="13.5">
      <c r="A443" s="167"/>
      <c r="B443" s="19"/>
      <c r="AD443" s="167"/>
      <c r="AE443" s="167"/>
      <c r="AF443" s="167"/>
      <c r="AG443" s="169"/>
      <c r="AH443" s="169"/>
      <c r="AI443" s="169"/>
      <c r="AJ443" s="169"/>
      <c r="AK443" s="169"/>
      <c r="AL443" s="169"/>
      <c r="AM443" s="169"/>
      <c r="AN443" s="169"/>
      <c r="AO443" s="169"/>
      <c r="AP443" s="169"/>
      <c r="AQ443" s="169"/>
      <c r="AR443" s="169"/>
      <c r="AS443" s="169"/>
      <c r="AT443" s="169"/>
      <c r="AU443" s="169"/>
      <c r="AV443" s="169"/>
      <c r="AW443" s="169"/>
      <c r="AX443" s="169"/>
      <c r="AY443" s="169"/>
      <c r="AZ443" s="169"/>
      <c r="BA443" s="169"/>
      <c r="BB443" s="169"/>
      <c r="BC443" s="169"/>
      <c r="BD443" s="169"/>
      <c r="BE443" s="169"/>
      <c r="BF443" s="169"/>
      <c r="BG443" s="169"/>
      <c r="BH443" s="169"/>
      <c r="BI443" s="169"/>
      <c r="BJ443" s="169"/>
      <c r="BK443" s="169"/>
      <c r="BL443" s="169"/>
      <c r="BM443" s="169"/>
      <c r="BN443" s="169"/>
      <c r="BO443" s="169"/>
      <c r="BP443" s="169"/>
      <c r="BQ443" s="169"/>
      <c r="BR443" s="169"/>
      <c r="BS443" s="169"/>
      <c r="BT443" s="169"/>
      <c r="BU443" s="169"/>
      <c r="BV443" s="169"/>
      <c r="BW443" s="169"/>
      <c r="BX443" s="169"/>
      <c r="BY443" s="169"/>
      <c r="BZ443" s="169"/>
      <c r="CA443" s="169"/>
      <c r="CB443" s="169"/>
      <c r="CO443" s="63">
        <v>14</v>
      </c>
      <c r="CP443" s="63" t="s">
        <v>131</v>
      </c>
      <c r="CQ443" s="63" t="s">
        <v>464</v>
      </c>
      <c r="CR443" s="63" t="s">
        <v>465</v>
      </c>
      <c r="CS443" s="63">
        <v>529</v>
      </c>
    </row>
    <row r="444" spans="1:97" s="17" customFormat="1" ht="13.5">
      <c r="A444" s="167"/>
      <c r="B444" s="19"/>
      <c r="AD444" s="167"/>
      <c r="AE444" s="167"/>
      <c r="AF444" s="167"/>
      <c r="AG444" s="169"/>
      <c r="AH444" s="169"/>
      <c r="AI444" s="169"/>
      <c r="AJ444" s="169"/>
      <c r="AK444" s="169"/>
      <c r="AL444" s="169"/>
      <c r="AM444" s="169"/>
      <c r="AN444" s="169"/>
      <c r="AO444" s="169"/>
      <c r="AP444" s="169"/>
      <c r="AQ444" s="169"/>
      <c r="AR444" s="169"/>
      <c r="AS444" s="169"/>
      <c r="AT444" s="169"/>
      <c r="AU444" s="169"/>
      <c r="AV444" s="169"/>
      <c r="AW444" s="169"/>
      <c r="AX444" s="169"/>
      <c r="AY444" s="169"/>
      <c r="AZ444" s="169"/>
      <c r="BA444" s="169"/>
      <c r="BB444" s="169"/>
      <c r="BC444" s="169"/>
      <c r="BD444" s="169"/>
      <c r="BE444" s="169"/>
      <c r="BF444" s="169"/>
      <c r="BG444" s="169"/>
      <c r="BH444" s="169"/>
      <c r="BI444" s="169"/>
      <c r="BJ444" s="169"/>
      <c r="BK444" s="169"/>
      <c r="BL444" s="169"/>
      <c r="BM444" s="169"/>
      <c r="BN444" s="169"/>
      <c r="BO444" s="169"/>
      <c r="BP444" s="169"/>
      <c r="BQ444" s="169"/>
      <c r="BR444" s="169"/>
      <c r="BS444" s="169"/>
      <c r="BT444" s="169"/>
      <c r="BU444" s="169"/>
      <c r="BV444" s="169"/>
      <c r="BW444" s="169"/>
      <c r="BX444" s="169"/>
      <c r="BY444" s="169"/>
      <c r="BZ444" s="169"/>
      <c r="CA444" s="169"/>
      <c r="CB444" s="169"/>
      <c r="CO444" s="63">
        <v>14</v>
      </c>
      <c r="CP444" s="63" t="s">
        <v>131</v>
      </c>
      <c r="CQ444" s="63" t="s">
        <v>464</v>
      </c>
      <c r="CR444" s="63" t="s">
        <v>466</v>
      </c>
      <c r="CS444" s="63">
        <v>530</v>
      </c>
    </row>
    <row r="445" spans="1:97" s="17" customFormat="1" ht="13.5">
      <c r="A445" s="167"/>
      <c r="B445" s="19"/>
      <c r="AD445" s="167"/>
      <c r="AE445" s="167"/>
      <c r="AF445" s="167"/>
      <c r="AG445" s="169"/>
      <c r="AH445" s="169"/>
      <c r="AI445" s="169"/>
      <c r="AJ445" s="169"/>
      <c r="AK445" s="169"/>
      <c r="AL445" s="169"/>
      <c r="AM445" s="169"/>
      <c r="AN445" s="169"/>
      <c r="AO445" s="169"/>
      <c r="AP445" s="169"/>
      <c r="AQ445" s="169"/>
      <c r="AR445" s="169"/>
      <c r="AS445" s="169"/>
      <c r="AT445" s="169"/>
      <c r="AU445" s="169"/>
      <c r="AV445" s="169"/>
      <c r="AW445" s="169"/>
      <c r="AX445" s="169"/>
      <c r="AY445" s="169"/>
      <c r="AZ445" s="169"/>
      <c r="BA445" s="169"/>
      <c r="BB445" s="169"/>
      <c r="BC445" s="169"/>
      <c r="BD445" s="169"/>
      <c r="BE445" s="169"/>
      <c r="BF445" s="169"/>
      <c r="BG445" s="169"/>
      <c r="BH445" s="169"/>
      <c r="BI445" s="169"/>
      <c r="BJ445" s="169"/>
      <c r="BK445" s="169"/>
      <c r="BL445" s="169"/>
      <c r="BM445" s="169"/>
      <c r="BN445" s="169"/>
      <c r="BO445" s="169"/>
      <c r="BP445" s="169"/>
      <c r="BQ445" s="169"/>
      <c r="BR445" s="169"/>
      <c r="BS445" s="169"/>
      <c r="BT445" s="169"/>
      <c r="BU445" s="169"/>
      <c r="BV445" s="169"/>
      <c r="BW445" s="169"/>
      <c r="BX445" s="169"/>
      <c r="BY445" s="169"/>
      <c r="BZ445" s="169"/>
      <c r="CA445" s="169"/>
      <c r="CB445" s="169"/>
      <c r="CO445" s="63">
        <v>14</v>
      </c>
      <c r="CP445" s="63" t="s">
        <v>131</v>
      </c>
      <c r="CQ445" s="63" t="s">
        <v>464</v>
      </c>
      <c r="CR445" s="63" t="s">
        <v>467</v>
      </c>
      <c r="CS445" s="63">
        <v>531</v>
      </c>
    </row>
    <row r="446" spans="1:97" s="17" customFormat="1" ht="13.5">
      <c r="A446" s="167"/>
      <c r="B446" s="19"/>
      <c r="AD446" s="167"/>
      <c r="AE446" s="167"/>
      <c r="AF446" s="167"/>
      <c r="AG446" s="169"/>
      <c r="AH446" s="169"/>
      <c r="AI446" s="169"/>
      <c r="AJ446" s="169"/>
      <c r="AK446" s="169"/>
      <c r="AL446" s="169"/>
      <c r="AM446" s="169"/>
      <c r="AN446" s="169"/>
      <c r="AO446" s="169"/>
      <c r="AP446" s="169"/>
      <c r="AQ446" s="169"/>
      <c r="AR446" s="169"/>
      <c r="AS446" s="169"/>
      <c r="AT446" s="169"/>
      <c r="AU446" s="169"/>
      <c r="AV446" s="169"/>
      <c r="AW446" s="169"/>
      <c r="AX446" s="169"/>
      <c r="AY446" s="169"/>
      <c r="AZ446" s="169"/>
      <c r="BA446" s="169"/>
      <c r="BB446" s="169"/>
      <c r="BC446" s="169"/>
      <c r="BD446" s="169"/>
      <c r="BE446" s="169"/>
      <c r="BF446" s="169"/>
      <c r="BG446" s="169"/>
      <c r="BH446" s="169"/>
      <c r="BI446" s="169"/>
      <c r="BJ446" s="169"/>
      <c r="BK446" s="169"/>
      <c r="BL446" s="169"/>
      <c r="BM446" s="169"/>
      <c r="BN446" s="169"/>
      <c r="BO446" s="169"/>
      <c r="BP446" s="169"/>
      <c r="BQ446" s="169"/>
      <c r="BR446" s="169"/>
      <c r="BS446" s="169"/>
      <c r="BT446" s="169"/>
      <c r="BU446" s="169"/>
      <c r="BV446" s="169"/>
      <c r="BW446" s="169"/>
      <c r="BX446" s="169"/>
      <c r="BY446" s="169"/>
      <c r="BZ446" s="169"/>
      <c r="CA446" s="169"/>
      <c r="CB446" s="169"/>
      <c r="CO446" s="63">
        <v>14</v>
      </c>
      <c r="CP446" s="63" t="s">
        <v>131</v>
      </c>
      <c r="CQ446" s="63" t="s">
        <v>464</v>
      </c>
      <c r="CR446" s="63" t="s">
        <v>468</v>
      </c>
      <c r="CS446" s="63">
        <v>532</v>
      </c>
    </row>
    <row r="447" spans="1:97" s="17" customFormat="1" ht="13.5">
      <c r="A447" s="167"/>
      <c r="B447" s="19"/>
      <c r="AD447" s="167"/>
      <c r="AE447" s="167"/>
      <c r="AF447" s="167"/>
      <c r="AG447" s="169"/>
      <c r="AH447" s="169"/>
      <c r="AI447" s="169"/>
      <c r="AJ447" s="169"/>
      <c r="AK447" s="169"/>
      <c r="AL447" s="169"/>
      <c r="AM447" s="169"/>
      <c r="AN447" s="169"/>
      <c r="AO447" s="169"/>
      <c r="AP447" s="169"/>
      <c r="AQ447" s="169"/>
      <c r="AR447" s="169"/>
      <c r="AS447" s="169"/>
      <c r="AT447" s="169"/>
      <c r="AU447" s="169"/>
      <c r="AV447" s="169"/>
      <c r="AW447" s="169"/>
      <c r="AX447" s="169"/>
      <c r="AY447" s="169"/>
      <c r="AZ447" s="169"/>
      <c r="BA447" s="169"/>
      <c r="BB447" s="169"/>
      <c r="BC447" s="169"/>
      <c r="BD447" s="169"/>
      <c r="BE447" s="169"/>
      <c r="BF447" s="169"/>
      <c r="BG447" s="169"/>
      <c r="BH447" s="169"/>
      <c r="BI447" s="169"/>
      <c r="BJ447" s="169"/>
      <c r="BK447" s="169"/>
      <c r="BL447" s="169"/>
      <c r="BM447" s="169"/>
      <c r="BN447" s="169"/>
      <c r="BO447" s="169"/>
      <c r="BP447" s="169"/>
      <c r="BQ447" s="169"/>
      <c r="BR447" s="169"/>
      <c r="BS447" s="169"/>
      <c r="BT447" s="169"/>
      <c r="BU447" s="169"/>
      <c r="BV447" s="169"/>
      <c r="BW447" s="169"/>
      <c r="BX447" s="169"/>
      <c r="BY447" s="169"/>
      <c r="BZ447" s="169"/>
      <c r="CA447" s="169"/>
      <c r="CB447" s="169"/>
      <c r="CO447" s="63">
        <v>14</v>
      </c>
      <c r="CP447" s="63" t="s">
        <v>131</v>
      </c>
      <c r="CQ447" s="63" t="s">
        <v>464</v>
      </c>
      <c r="CR447" s="63" t="s">
        <v>469</v>
      </c>
      <c r="CS447" s="63">
        <v>533</v>
      </c>
    </row>
    <row r="448" spans="1:97" s="17" customFormat="1" ht="13.5">
      <c r="A448" s="167"/>
      <c r="B448" s="19"/>
      <c r="AD448" s="167"/>
      <c r="AE448" s="167"/>
      <c r="AF448" s="167"/>
      <c r="AG448" s="169"/>
      <c r="AH448" s="169"/>
      <c r="AI448" s="169"/>
      <c r="AJ448" s="169"/>
      <c r="AK448" s="169"/>
      <c r="AL448" s="169"/>
      <c r="AM448" s="169"/>
      <c r="AN448" s="169"/>
      <c r="AO448" s="169"/>
      <c r="AP448" s="169"/>
      <c r="AQ448" s="169"/>
      <c r="AR448" s="169"/>
      <c r="AS448" s="169"/>
      <c r="AT448" s="169"/>
      <c r="AU448" s="169"/>
      <c r="AV448" s="169"/>
      <c r="AW448" s="169"/>
      <c r="AX448" s="169"/>
      <c r="AY448" s="169"/>
      <c r="AZ448" s="169"/>
      <c r="BA448" s="169"/>
      <c r="BB448" s="169"/>
      <c r="BC448" s="169"/>
      <c r="BD448" s="169"/>
      <c r="BE448" s="169"/>
      <c r="BF448" s="169"/>
      <c r="BG448" s="169"/>
      <c r="BH448" s="169"/>
      <c r="BI448" s="169"/>
      <c r="BJ448" s="169"/>
      <c r="BK448" s="169"/>
      <c r="BL448" s="169"/>
      <c r="BM448" s="169"/>
      <c r="BN448" s="169"/>
      <c r="BO448" s="169"/>
      <c r="BP448" s="169"/>
      <c r="BQ448" s="169"/>
      <c r="BR448" s="169"/>
      <c r="BS448" s="169"/>
      <c r="BT448" s="169"/>
      <c r="BU448" s="169"/>
      <c r="BV448" s="169"/>
      <c r="BW448" s="169"/>
      <c r="BX448" s="169"/>
      <c r="BY448" s="169"/>
      <c r="BZ448" s="169"/>
      <c r="CA448" s="169"/>
      <c r="CB448" s="169"/>
      <c r="CO448" s="63">
        <v>14</v>
      </c>
      <c r="CP448" s="63" t="s">
        <v>131</v>
      </c>
      <c r="CQ448" s="63" t="s">
        <v>464</v>
      </c>
      <c r="CR448" s="63" t="s">
        <v>470</v>
      </c>
      <c r="CS448" s="63">
        <v>534</v>
      </c>
    </row>
    <row r="449" spans="1:97" s="17" customFormat="1" ht="13.5">
      <c r="A449" s="167"/>
      <c r="B449" s="19"/>
      <c r="AD449" s="167"/>
      <c r="AE449" s="167"/>
      <c r="AF449" s="167"/>
      <c r="AG449" s="169"/>
      <c r="AH449" s="169"/>
      <c r="AI449" s="169"/>
      <c r="AJ449" s="169"/>
      <c r="AK449" s="169"/>
      <c r="AL449" s="169"/>
      <c r="AM449" s="169"/>
      <c r="AN449" s="169"/>
      <c r="AO449" s="169"/>
      <c r="AP449" s="169"/>
      <c r="AQ449" s="169"/>
      <c r="AR449" s="169"/>
      <c r="AS449" s="169"/>
      <c r="AT449" s="169"/>
      <c r="AU449" s="169"/>
      <c r="AV449" s="169"/>
      <c r="AW449" s="169"/>
      <c r="AX449" s="169"/>
      <c r="AY449" s="169"/>
      <c r="AZ449" s="169"/>
      <c r="BA449" s="169"/>
      <c r="BB449" s="169"/>
      <c r="BC449" s="169"/>
      <c r="BD449" s="169"/>
      <c r="BE449" s="169"/>
      <c r="BF449" s="169"/>
      <c r="BG449" s="169"/>
      <c r="BH449" s="169"/>
      <c r="BI449" s="169"/>
      <c r="BJ449" s="169"/>
      <c r="BK449" s="169"/>
      <c r="BL449" s="169"/>
      <c r="BM449" s="169"/>
      <c r="BN449" s="169"/>
      <c r="BO449" s="169"/>
      <c r="BP449" s="169"/>
      <c r="BQ449" s="169"/>
      <c r="BR449" s="169"/>
      <c r="BS449" s="169"/>
      <c r="BT449" s="169"/>
      <c r="BU449" s="169"/>
      <c r="BV449" s="169"/>
      <c r="BW449" s="169"/>
      <c r="BX449" s="169"/>
      <c r="BY449" s="169"/>
      <c r="BZ449" s="169"/>
      <c r="CA449" s="169"/>
      <c r="CB449" s="169"/>
      <c r="CO449" s="63">
        <v>14</v>
      </c>
      <c r="CP449" s="63" t="s">
        <v>131</v>
      </c>
      <c r="CQ449" s="63" t="s">
        <v>464</v>
      </c>
      <c r="CR449" s="63" t="s">
        <v>471</v>
      </c>
      <c r="CS449" s="63">
        <v>535</v>
      </c>
    </row>
    <row r="450" spans="1:97" s="17" customFormat="1" ht="13.5">
      <c r="A450" s="167"/>
      <c r="B450" s="19"/>
      <c r="AD450" s="167"/>
      <c r="AE450" s="167"/>
      <c r="AF450" s="167"/>
      <c r="AG450" s="169"/>
      <c r="AH450" s="169"/>
      <c r="AI450" s="169"/>
      <c r="AJ450" s="169"/>
      <c r="AK450" s="169"/>
      <c r="AL450" s="169"/>
      <c r="AM450" s="169"/>
      <c r="AN450" s="169"/>
      <c r="AO450" s="169"/>
      <c r="AP450" s="169"/>
      <c r="AQ450" s="169"/>
      <c r="AR450" s="169"/>
      <c r="AS450" s="169"/>
      <c r="AT450" s="169"/>
      <c r="AU450" s="169"/>
      <c r="AV450" s="169"/>
      <c r="AW450" s="169"/>
      <c r="AX450" s="169"/>
      <c r="AY450" s="169"/>
      <c r="AZ450" s="169"/>
      <c r="BA450" s="169"/>
      <c r="BB450" s="169"/>
      <c r="BC450" s="169"/>
      <c r="BD450" s="169"/>
      <c r="BE450" s="169"/>
      <c r="BF450" s="169"/>
      <c r="BG450" s="169"/>
      <c r="BH450" s="169"/>
      <c r="BI450" s="169"/>
      <c r="BJ450" s="169"/>
      <c r="BK450" s="169"/>
      <c r="BL450" s="169"/>
      <c r="BM450" s="169"/>
      <c r="BN450" s="169"/>
      <c r="BO450" s="169"/>
      <c r="BP450" s="169"/>
      <c r="BQ450" s="169"/>
      <c r="BR450" s="169"/>
      <c r="BS450" s="169"/>
      <c r="BT450" s="169"/>
      <c r="BU450" s="169"/>
      <c r="BV450" s="169"/>
      <c r="BW450" s="169"/>
      <c r="BX450" s="169"/>
      <c r="BY450" s="169"/>
      <c r="BZ450" s="169"/>
      <c r="CA450" s="169"/>
      <c r="CB450" s="169"/>
      <c r="CO450" s="63">
        <v>14</v>
      </c>
      <c r="CP450" s="63" t="s">
        <v>131</v>
      </c>
      <c r="CQ450" s="63" t="s">
        <v>464</v>
      </c>
      <c r="CR450" s="63" t="s">
        <v>472</v>
      </c>
      <c r="CS450" s="63">
        <v>536</v>
      </c>
    </row>
    <row r="451" spans="1:97" s="17" customFormat="1" ht="13.5">
      <c r="A451" s="167"/>
      <c r="B451" s="19"/>
      <c r="AD451" s="167"/>
      <c r="AE451" s="167"/>
      <c r="AF451" s="167"/>
      <c r="AG451" s="169"/>
      <c r="AH451" s="169"/>
      <c r="AI451" s="169"/>
      <c r="AJ451" s="169"/>
      <c r="AK451" s="169"/>
      <c r="AL451" s="169"/>
      <c r="AM451" s="169"/>
      <c r="AN451" s="169"/>
      <c r="AO451" s="169"/>
      <c r="AP451" s="169"/>
      <c r="AQ451" s="169"/>
      <c r="AR451" s="169"/>
      <c r="AS451" s="169"/>
      <c r="AT451" s="169"/>
      <c r="AU451" s="169"/>
      <c r="AV451" s="169"/>
      <c r="AW451" s="169"/>
      <c r="AX451" s="169"/>
      <c r="AY451" s="169"/>
      <c r="AZ451" s="169"/>
      <c r="BA451" s="169"/>
      <c r="BB451" s="169"/>
      <c r="BC451" s="169"/>
      <c r="BD451" s="169"/>
      <c r="BE451" s="169"/>
      <c r="BF451" s="169"/>
      <c r="BG451" s="169"/>
      <c r="BH451" s="169"/>
      <c r="BI451" s="169"/>
      <c r="BJ451" s="169"/>
      <c r="BK451" s="169"/>
      <c r="BL451" s="169"/>
      <c r="BM451" s="169"/>
      <c r="BN451" s="169"/>
      <c r="BO451" s="169"/>
      <c r="BP451" s="169"/>
      <c r="BQ451" s="169"/>
      <c r="BR451" s="169"/>
      <c r="BS451" s="169"/>
      <c r="BT451" s="169"/>
      <c r="BU451" s="169"/>
      <c r="BV451" s="169"/>
      <c r="BW451" s="169"/>
      <c r="BX451" s="169"/>
      <c r="BY451" s="169"/>
      <c r="BZ451" s="169"/>
      <c r="CA451" s="169"/>
      <c r="CB451" s="169"/>
      <c r="CO451" s="63">
        <v>14</v>
      </c>
      <c r="CP451" s="63" t="s">
        <v>131</v>
      </c>
      <c r="CQ451" s="63" t="s">
        <v>464</v>
      </c>
      <c r="CR451" s="63" t="s">
        <v>473</v>
      </c>
      <c r="CS451" s="63">
        <v>537</v>
      </c>
    </row>
    <row r="452" spans="1:97" s="17" customFormat="1" ht="13.5">
      <c r="A452" s="167"/>
      <c r="B452" s="19"/>
      <c r="AD452" s="167"/>
      <c r="AE452" s="167"/>
      <c r="AF452" s="167"/>
      <c r="AG452" s="169"/>
      <c r="AH452" s="169"/>
      <c r="AI452" s="169"/>
      <c r="AJ452" s="169"/>
      <c r="AK452" s="169"/>
      <c r="AL452" s="169"/>
      <c r="AM452" s="169"/>
      <c r="AN452" s="169"/>
      <c r="AO452" s="169"/>
      <c r="AP452" s="169"/>
      <c r="AQ452" s="169"/>
      <c r="AR452" s="169"/>
      <c r="AS452" s="169"/>
      <c r="AT452" s="169"/>
      <c r="AU452" s="169"/>
      <c r="AV452" s="169"/>
      <c r="AW452" s="169"/>
      <c r="AX452" s="169"/>
      <c r="AY452" s="169"/>
      <c r="AZ452" s="169"/>
      <c r="BA452" s="169"/>
      <c r="BB452" s="169"/>
      <c r="BC452" s="169"/>
      <c r="BD452" s="169"/>
      <c r="BE452" s="169"/>
      <c r="BF452" s="169"/>
      <c r="BG452" s="169"/>
      <c r="BH452" s="169"/>
      <c r="BI452" s="169"/>
      <c r="BJ452" s="169"/>
      <c r="BK452" s="169"/>
      <c r="BL452" s="169"/>
      <c r="BM452" s="169"/>
      <c r="BN452" s="169"/>
      <c r="BO452" s="169"/>
      <c r="BP452" s="169"/>
      <c r="BQ452" s="169"/>
      <c r="BR452" s="169"/>
      <c r="BS452" s="169"/>
      <c r="BT452" s="169"/>
      <c r="BU452" s="169"/>
      <c r="BV452" s="169"/>
      <c r="BW452" s="169"/>
      <c r="BX452" s="169"/>
      <c r="BY452" s="169"/>
      <c r="BZ452" s="169"/>
      <c r="CA452" s="169"/>
      <c r="CB452" s="169"/>
      <c r="CO452" s="63">
        <v>14</v>
      </c>
      <c r="CP452" s="63" t="s">
        <v>131</v>
      </c>
      <c r="CQ452" s="63" t="s">
        <v>464</v>
      </c>
      <c r="CR452" s="63" t="s">
        <v>474</v>
      </c>
      <c r="CS452" s="63">
        <v>538</v>
      </c>
    </row>
    <row r="453" spans="1:97" s="17" customFormat="1" ht="13.5">
      <c r="A453" s="167"/>
      <c r="B453" s="19"/>
      <c r="AD453" s="167"/>
      <c r="AE453" s="167"/>
      <c r="AF453" s="167"/>
      <c r="AG453" s="169"/>
      <c r="AH453" s="169"/>
      <c r="AI453" s="169"/>
      <c r="AJ453" s="169"/>
      <c r="AK453" s="169"/>
      <c r="AL453" s="169"/>
      <c r="AM453" s="169"/>
      <c r="AN453" s="169"/>
      <c r="AO453" s="169"/>
      <c r="AP453" s="169"/>
      <c r="AQ453" s="169"/>
      <c r="AR453" s="169"/>
      <c r="AS453" s="169"/>
      <c r="AT453" s="169"/>
      <c r="AU453" s="169"/>
      <c r="AV453" s="169"/>
      <c r="AW453" s="169"/>
      <c r="AX453" s="169"/>
      <c r="AY453" s="169"/>
      <c r="AZ453" s="169"/>
      <c r="BA453" s="169"/>
      <c r="BB453" s="169"/>
      <c r="BC453" s="169"/>
      <c r="BD453" s="169"/>
      <c r="BE453" s="169"/>
      <c r="BF453" s="169"/>
      <c r="BG453" s="169"/>
      <c r="BH453" s="169"/>
      <c r="BI453" s="169"/>
      <c r="BJ453" s="169"/>
      <c r="BK453" s="169"/>
      <c r="BL453" s="169"/>
      <c r="BM453" s="169"/>
      <c r="BN453" s="169"/>
      <c r="BO453" s="169"/>
      <c r="BP453" s="169"/>
      <c r="BQ453" s="169"/>
      <c r="BR453" s="169"/>
      <c r="BS453" s="169"/>
      <c r="BT453" s="169"/>
      <c r="BU453" s="169"/>
      <c r="BV453" s="169"/>
      <c r="BW453" s="169"/>
      <c r="BX453" s="169"/>
      <c r="BY453" s="169"/>
      <c r="BZ453" s="169"/>
      <c r="CA453" s="169"/>
      <c r="CB453" s="169"/>
      <c r="CO453" s="63">
        <v>14</v>
      </c>
      <c r="CP453" s="63" t="s">
        <v>131</v>
      </c>
      <c r="CQ453" s="63" t="s">
        <v>464</v>
      </c>
      <c r="CR453" s="63" t="s">
        <v>475</v>
      </c>
      <c r="CS453" s="63">
        <v>539</v>
      </c>
    </row>
    <row r="454" spans="1:97" s="17" customFormat="1" ht="13.5">
      <c r="A454" s="167"/>
      <c r="B454" s="19"/>
      <c r="AD454" s="167"/>
      <c r="AE454" s="167"/>
      <c r="AF454" s="167"/>
      <c r="AG454" s="169"/>
      <c r="AH454" s="169"/>
      <c r="AI454" s="169"/>
      <c r="AJ454" s="169"/>
      <c r="AK454" s="169"/>
      <c r="AL454" s="169"/>
      <c r="AM454" s="169"/>
      <c r="AN454" s="169"/>
      <c r="AO454" s="169"/>
      <c r="AP454" s="169"/>
      <c r="AQ454" s="169"/>
      <c r="AR454" s="169"/>
      <c r="AS454" s="169"/>
      <c r="AT454" s="169"/>
      <c r="AU454" s="169"/>
      <c r="AV454" s="169"/>
      <c r="AW454" s="169"/>
      <c r="AX454" s="169"/>
      <c r="AY454" s="169"/>
      <c r="AZ454" s="169"/>
      <c r="BA454" s="169"/>
      <c r="BB454" s="169"/>
      <c r="BC454" s="169"/>
      <c r="BD454" s="169"/>
      <c r="BE454" s="169"/>
      <c r="BF454" s="169"/>
      <c r="BG454" s="169"/>
      <c r="BH454" s="169"/>
      <c r="BI454" s="169"/>
      <c r="BJ454" s="169"/>
      <c r="BK454" s="169"/>
      <c r="BL454" s="169"/>
      <c r="BM454" s="169"/>
      <c r="BN454" s="169"/>
      <c r="BO454" s="169"/>
      <c r="BP454" s="169"/>
      <c r="BQ454" s="169"/>
      <c r="BR454" s="169"/>
      <c r="BS454" s="169"/>
      <c r="BT454" s="169"/>
      <c r="BU454" s="169"/>
      <c r="BV454" s="169"/>
      <c r="BW454" s="169"/>
      <c r="BX454" s="169"/>
      <c r="BY454" s="169"/>
      <c r="BZ454" s="169"/>
      <c r="CA454" s="169"/>
      <c r="CB454" s="169"/>
      <c r="CO454" s="63">
        <v>14</v>
      </c>
      <c r="CP454" s="63" t="s">
        <v>131</v>
      </c>
      <c r="CQ454" s="63" t="s">
        <v>464</v>
      </c>
      <c r="CR454" s="63" t="s">
        <v>476</v>
      </c>
      <c r="CS454" s="63">
        <v>540</v>
      </c>
    </row>
    <row r="455" spans="1:97" s="17" customFormat="1" ht="13.5">
      <c r="A455" s="167"/>
      <c r="B455" s="19"/>
      <c r="AD455" s="167"/>
      <c r="AE455" s="167"/>
      <c r="AF455" s="167"/>
      <c r="AG455" s="169"/>
      <c r="AH455" s="169"/>
      <c r="AI455" s="169"/>
      <c r="AJ455" s="169"/>
      <c r="AK455" s="169"/>
      <c r="AL455" s="169"/>
      <c r="AM455" s="169"/>
      <c r="AN455" s="169"/>
      <c r="AO455" s="169"/>
      <c r="AP455" s="169"/>
      <c r="AQ455" s="169"/>
      <c r="AR455" s="169"/>
      <c r="AS455" s="169"/>
      <c r="AT455" s="169"/>
      <c r="AU455" s="169"/>
      <c r="AV455" s="169"/>
      <c r="AW455" s="169"/>
      <c r="AX455" s="169"/>
      <c r="AY455" s="169"/>
      <c r="AZ455" s="169"/>
      <c r="BA455" s="169"/>
      <c r="BB455" s="169"/>
      <c r="BC455" s="169"/>
      <c r="BD455" s="169"/>
      <c r="BE455" s="169"/>
      <c r="BF455" s="169"/>
      <c r="BG455" s="169"/>
      <c r="BH455" s="169"/>
      <c r="BI455" s="169"/>
      <c r="BJ455" s="169"/>
      <c r="BK455" s="169"/>
      <c r="BL455" s="169"/>
      <c r="BM455" s="169"/>
      <c r="BN455" s="169"/>
      <c r="BO455" s="169"/>
      <c r="BP455" s="169"/>
      <c r="BQ455" s="169"/>
      <c r="BR455" s="169"/>
      <c r="BS455" s="169"/>
      <c r="BT455" s="169"/>
      <c r="BU455" s="169"/>
      <c r="BV455" s="169"/>
      <c r="BW455" s="169"/>
      <c r="BX455" s="169"/>
      <c r="BY455" s="169"/>
      <c r="BZ455" s="169"/>
      <c r="CA455" s="169"/>
      <c r="CB455" s="169"/>
      <c r="CO455" s="63">
        <v>14</v>
      </c>
      <c r="CP455" s="63" t="s">
        <v>131</v>
      </c>
      <c r="CQ455" s="63" t="s">
        <v>464</v>
      </c>
      <c r="CR455" s="63" t="s">
        <v>477</v>
      </c>
      <c r="CS455" s="63">
        <v>541</v>
      </c>
    </row>
    <row r="456" spans="1:97" s="17" customFormat="1" ht="13.5">
      <c r="A456" s="167"/>
      <c r="B456" s="19"/>
      <c r="AD456" s="167"/>
      <c r="AE456" s="167"/>
      <c r="AF456" s="167"/>
      <c r="AG456" s="169"/>
      <c r="AH456" s="169"/>
      <c r="AI456" s="169"/>
      <c r="AJ456" s="169"/>
      <c r="AK456" s="169"/>
      <c r="AL456" s="169"/>
      <c r="AM456" s="169"/>
      <c r="AN456" s="169"/>
      <c r="AO456" s="169"/>
      <c r="AP456" s="169"/>
      <c r="AQ456" s="169"/>
      <c r="AR456" s="169"/>
      <c r="AS456" s="169"/>
      <c r="AT456" s="169"/>
      <c r="AU456" s="169"/>
      <c r="AV456" s="169"/>
      <c r="AW456" s="169"/>
      <c r="AX456" s="169"/>
      <c r="AY456" s="169"/>
      <c r="AZ456" s="169"/>
      <c r="BA456" s="169"/>
      <c r="BB456" s="169"/>
      <c r="BC456" s="169"/>
      <c r="BD456" s="169"/>
      <c r="BE456" s="169"/>
      <c r="BF456" s="169"/>
      <c r="BG456" s="169"/>
      <c r="BH456" s="169"/>
      <c r="BI456" s="169"/>
      <c r="BJ456" s="169"/>
      <c r="BK456" s="169"/>
      <c r="BL456" s="169"/>
      <c r="BM456" s="169"/>
      <c r="BN456" s="169"/>
      <c r="BO456" s="169"/>
      <c r="BP456" s="169"/>
      <c r="BQ456" s="169"/>
      <c r="BR456" s="169"/>
      <c r="BS456" s="169"/>
      <c r="BT456" s="169"/>
      <c r="BU456" s="169"/>
      <c r="BV456" s="169"/>
      <c r="BW456" s="169"/>
      <c r="BX456" s="169"/>
      <c r="BY456" s="169"/>
      <c r="BZ456" s="169"/>
      <c r="CA456" s="169"/>
      <c r="CB456" s="169"/>
      <c r="CO456" s="63">
        <v>14</v>
      </c>
      <c r="CP456" s="63" t="s">
        <v>131</v>
      </c>
      <c r="CQ456" s="63" t="s">
        <v>464</v>
      </c>
      <c r="CR456" s="63" t="s">
        <v>478</v>
      </c>
      <c r="CS456" s="63">
        <v>542</v>
      </c>
    </row>
    <row r="457" spans="1:97" s="17" customFormat="1" ht="13.5">
      <c r="A457" s="167"/>
      <c r="B457" s="19"/>
      <c r="AD457" s="167"/>
      <c r="AE457" s="167"/>
      <c r="AF457" s="167"/>
      <c r="AG457" s="169"/>
      <c r="AH457" s="169"/>
      <c r="AI457" s="169"/>
      <c r="AJ457" s="169"/>
      <c r="AK457" s="169"/>
      <c r="AL457" s="169"/>
      <c r="AM457" s="169"/>
      <c r="AN457" s="169"/>
      <c r="AO457" s="169"/>
      <c r="AP457" s="169"/>
      <c r="AQ457" s="169"/>
      <c r="AR457" s="169"/>
      <c r="AS457" s="169"/>
      <c r="AT457" s="169"/>
      <c r="AU457" s="169"/>
      <c r="AV457" s="169"/>
      <c r="AW457" s="169"/>
      <c r="AX457" s="169"/>
      <c r="AY457" s="169"/>
      <c r="AZ457" s="169"/>
      <c r="BA457" s="169"/>
      <c r="BB457" s="169"/>
      <c r="BC457" s="169"/>
      <c r="BD457" s="169"/>
      <c r="BE457" s="169"/>
      <c r="BF457" s="169"/>
      <c r="BG457" s="169"/>
      <c r="BH457" s="169"/>
      <c r="BI457" s="169"/>
      <c r="BJ457" s="169"/>
      <c r="BK457" s="169"/>
      <c r="BL457" s="169"/>
      <c r="BM457" s="169"/>
      <c r="BN457" s="169"/>
      <c r="BO457" s="169"/>
      <c r="BP457" s="169"/>
      <c r="BQ457" s="169"/>
      <c r="BR457" s="169"/>
      <c r="BS457" s="169"/>
      <c r="BT457" s="169"/>
      <c r="BU457" s="169"/>
      <c r="BV457" s="169"/>
      <c r="BW457" s="169"/>
      <c r="BX457" s="169"/>
      <c r="BY457" s="169"/>
      <c r="BZ457" s="169"/>
      <c r="CA457" s="169"/>
      <c r="CB457" s="169"/>
      <c r="CO457" s="63">
        <v>14</v>
      </c>
      <c r="CP457" s="63" t="s">
        <v>131</v>
      </c>
      <c r="CQ457" s="63" t="s">
        <v>464</v>
      </c>
      <c r="CR457" s="63" t="s">
        <v>479</v>
      </c>
      <c r="CS457" s="63">
        <v>543</v>
      </c>
    </row>
    <row r="458" spans="1:97" s="17" customFormat="1" ht="13.5">
      <c r="A458" s="167"/>
      <c r="B458" s="19"/>
      <c r="AD458" s="167"/>
      <c r="AE458" s="167"/>
      <c r="AF458" s="167"/>
      <c r="AG458" s="169"/>
      <c r="AH458" s="169"/>
      <c r="AI458" s="169"/>
      <c r="AJ458" s="169"/>
      <c r="AK458" s="169"/>
      <c r="AL458" s="169"/>
      <c r="AM458" s="169"/>
      <c r="AN458" s="169"/>
      <c r="AO458" s="169"/>
      <c r="AP458" s="169"/>
      <c r="AQ458" s="169"/>
      <c r="AR458" s="169"/>
      <c r="AS458" s="169"/>
      <c r="AT458" s="169"/>
      <c r="AU458" s="169"/>
      <c r="AV458" s="169"/>
      <c r="AW458" s="169"/>
      <c r="AX458" s="169"/>
      <c r="AY458" s="169"/>
      <c r="AZ458" s="169"/>
      <c r="BA458" s="169"/>
      <c r="BB458" s="169"/>
      <c r="BC458" s="169"/>
      <c r="BD458" s="169"/>
      <c r="BE458" s="169"/>
      <c r="BF458" s="169"/>
      <c r="BG458" s="169"/>
      <c r="BH458" s="169"/>
      <c r="BI458" s="169"/>
      <c r="BJ458" s="169"/>
      <c r="BK458" s="169"/>
      <c r="BL458" s="169"/>
      <c r="BM458" s="169"/>
      <c r="BN458" s="169"/>
      <c r="BO458" s="169"/>
      <c r="BP458" s="169"/>
      <c r="BQ458" s="169"/>
      <c r="BR458" s="169"/>
      <c r="BS458" s="169"/>
      <c r="BT458" s="169"/>
      <c r="BU458" s="169"/>
      <c r="BV458" s="169"/>
      <c r="BW458" s="169"/>
      <c r="BX458" s="169"/>
      <c r="BY458" s="169"/>
      <c r="BZ458" s="169"/>
      <c r="CA458" s="169"/>
      <c r="CB458" s="169"/>
      <c r="CD458" s="21"/>
      <c r="CE458" s="21"/>
      <c r="CF458" s="21"/>
      <c r="CO458" s="63">
        <v>14</v>
      </c>
      <c r="CP458" s="63" t="s">
        <v>131</v>
      </c>
      <c r="CQ458" s="63" t="s">
        <v>464</v>
      </c>
      <c r="CR458" s="63" t="s">
        <v>480</v>
      </c>
      <c r="CS458" s="63">
        <v>544</v>
      </c>
    </row>
    <row r="459" spans="1:97" s="17" customFormat="1" ht="13.5">
      <c r="A459" s="167"/>
      <c r="B459" s="19"/>
      <c r="AD459" s="167"/>
      <c r="AE459" s="167"/>
      <c r="AF459" s="167"/>
      <c r="AG459" s="169"/>
      <c r="AH459" s="169"/>
      <c r="AI459" s="169"/>
      <c r="AJ459" s="169"/>
      <c r="AK459" s="169"/>
      <c r="AL459" s="169"/>
      <c r="AM459" s="169"/>
      <c r="AN459" s="169"/>
      <c r="AO459" s="169"/>
      <c r="AP459" s="169"/>
      <c r="AQ459" s="169"/>
      <c r="AR459" s="169"/>
      <c r="AS459" s="169"/>
      <c r="AT459" s="169"/>
      <c r="AU459" s="169"/>
      <c r="AV459" s="169"/>
      <c r="AW459" s="169"/>
      <c r="AX459" s="169"/>
      <c r="AY459" s="169"/>
      <c r="AZ459" s="169"/>
      <c r="BA459" s="169"/>
      <c r="BB459" s="169"/>
      <c r="BC459" s="169"/>
      <c r="BD459" s="169"/>
      <c r="BE459" s="169"/>
      <c r="BF459" s="169"/>
      <c r="BG459" s="169"/>
      <c r="BH459" s="169"/>
      <c r="BI459" s="169"/>
      <c r="BJ459" s="169"/>
      <c r="BK459" s="169"/>
      <c r="BL459" s="169"/>
      <c r="BM459" s="169"/>
      <c r="BN459" s="169"/>
      <c r="BO459" s="169"/>
      <c r="BP459" s="169"/>
      <c r="BQ459" s="169"/>
      <c r="BR459" s="169"/>
      <c r="BS459" s="169"/>
      <c r="BT459" s="169"/>
      <c r="BU459" s="169"/>
      <c r="BV459" s="169"/>
      <c r="BW459" s="169"/>
      <c r="BX459" s="169"/>
      <c r="BY459" s="169"/>
      <c r="BZ459" s="169"/>
      <c r="CA459" s="169"/>
      <c r="CB459" s="169"/>
      <c r="CD459" s="21"/>
      <c r="CE459" s="21"/>
      <c r="CF459" s="21"/>
      <c r="CO459" s="63">
        <v>14</v>
      </c>
      <c r="CP459" s="63" t="s">
        <v>131</v>
      </c>
      <c r="CQ459" s="63" t="s">
        <v>464</v>
      </c>
      <c r="CR459" s="63" t="s">
        <v>1113</v>
      </c>
      <c r="CS459" s="63">
        <v>545</v>
      </c>
    </row>
    <row r="460" spans="1:97" s="17" customFormat="1" ht="13.5">
      <c r="A460" s="167"/>
      <c r="B460" s="19"/>
      <c r="AD460" s="167"/>
      <c r="AE460" s="167"/>
      <c r="AF460" s="167"/>
      <c r="AG460" s="169"/>
      <c r="AH460" s="169"/>
      <c r="AI460" s="169"/>
      <c r="AJ460" s="169"/>
      <c r="AK460" s="169"/>
      <c r="AL460" s="169"/>
      <c r="AM460" s="169"/>
      <c r="AN460" s="169"/>
      <c r="AO460" s="169"/>
      <c r="AP460" s="169"/>
      <c r="AQ460" s="169"/>
      <c r="AR460" s="169"/>
      <c r="AS460" s="169"/>
      <c r="AT460" s="169"/>
      <c r="AU460" s="169"/>
      <c r="AV460" s="169"/>
      <c r="AW460" s="169"/>
      <c r="AX460" s="169"/>
      <c r="AY460" s="169"/>
      <c r="AZ460" s="169"/>
      <c r="BA460" s="169"/>
      <c r="BB460" s="169"/>
      <c r="BC460" s="169"/>
      <c r="BD460" s="169"/>
      <c r="BE460" s="169"/>
      <c r="BF460" s="169"/>
      <c r="BG460" s="169"/>
      <c r="BH460" s="169"/>
      <c r="BI460" s="169"/>
      <c r="BJ460" s="169"/>
      <c r="BK460" s="169"/>
      <c r="BL460" s="169"/>
      <c r="BM460" s="169"/>
      <c r="BN460" s="169"/>
      <c r="BO460" s="169"/>
      <c r="BP460" s="169"/>
      <c r="BQ460" s="169"/>
      <c r="BR460" s="169"/>
      <c r="BS460" s="169"/>
      <c r="BT460" s="169"/>
      <c r="BU460" s="169"/>
      <c r="BV460" s="169"/>
      <c r="BW460" s="169"/>
      <c r="BX460" s="169"/>
      <c r="BY460" s="169"/>
      <c r="BZ460" s="169"/>
      <c r="CA460" s="169"/>
      <c r="CB460" s="169"/>
      <c r="CD460" s="21"/>
      <c r="CE460" s="21"/>
      <c r="CF460" s="21"/>
      <c r="CO460" s="63"/>
      <c r="CP460" s="63"/>
      <c r="CQ460" s="63"/>
      <c r="CR460" s="63"/>
      <c r="CS460" s="63"/>
    </row>
    <row r="461" spans="1:97" s="17" customFormat="1" ht="13.5">
      <c r="A461" s="167"/>
      <c r="B461" s="19"/>
      <c r="AD461" s="167"/>
      <c r="AE461" s="167"/>
      <c r="AF461" s="167"/>
      <c r="AG461" s="169"/>
      <c r="AH461" s="169"/>
      <c r="AI461" s="169"/>
      <c r="AJ461" s="169"/>
      <c r="AK461" s="169"/>
      <c r="AL461" s="169"/>
      <c r="AM461" s="169"/>
      <c r="AN461" s="169"/>
      <c r="AO461" s="169"/>
      <c r="AP461" s="169"/>
      <c r="AQ461" s="169"/>
      <c r="AR461" s="169"/>
      <c r="AS461" s="169"/>
      <c r="AT461" s="169"/>
      <c r="AU461" s="169"/>
      <c r="AV461" s="169"/>
      <c r="AW461" s="169"/>
      <c r="AX461" s="169"/>
      <c r="AY461" s="169"/>
      <c r="AZ461" s="169"/>
      <c r="BA461" s="169"/>
      <c r="BB461" s="169"/>
      <c r="BC461" s="169"/>
      <c r="BD461" s="169"/>
      <c r="BE461" s="169"/>
      <c r="BF461" s="169"/>
      <c r="BG461" s="169"/>
      <c r="BH461" s="169"/>
      <c r="BI461" s="169"/>
      <c r="BJ461" s="169"/>
      <c r="BK461" s="169"/>
      <c r="BL461" s="169"/>
      <c r="BM461" s="169"/>
      <c r="BN461" s="169"/>
      <c r="BO461" s="169"/>
      <c r="BP461" s="169"/>
      <c r="BQ461" s="169"/>
      <c r="BR461" s="169"/>
      <c r="BS461" s="169"/>
      <c r="BT461" s="169"/>
      <c r="BU461" s="169"/>
      <c r="BV461" s="169"/>
      <c r="BW461" s="169"/>
      <c r="BX461" s="169"/>
      <c r="BY461" s="169"/>
      <c r="BZ461" s="169"/>
      <c r="CA461" s="169"/>
      <c r="CB461" s="169"/>
      <c r="CD461" s="21"/>
      <c r="CE461" s="21"/>
      <c r="CF461" s="21"/>
      <c r="CO461" s="63"/>
      <c r="CP461" s="63"/>
      <c r="CQ461" s="63"/>
      <c r="CR461" s="63"/>
      <c r="CS461" s="63"/>
    </row>
    <row r="462" spans="1:97" s="17" customFormat="1" ht="13.5">
      <c r="A462" s="167"/>
      <c r="B462" s="19"/>
      <c r="AD462" s="167"/>
      <c r="AE462" s="167"/>
      <c r="AF462" s="167"/>
      <c r="AG462" s="169"/>
      <c r="AH462" s="169"/>
      <c r="AI462" s="169"/>
      <c r="AJ462" s="169"/>
      <c r="AK462" s="169"/>
      <c r="AL462" s="169"/>
      <c r="AM462" s="169"/>
      <c r="AN462" s="169"/>
      <c r="AO462" s="169"/>
      <c r="AP462" s="169"/>
      <c r="AQ462" s="169"/>
      <c r="AR462" s="169"/>
      <c r="AS462" s="169"/>
      <c r="AT462" s="169"/>
      <c r="AU462" s="169"/>
      <c r="AV462" s="169"/>
      <c r="AW462" s="169"/>
      <c r="AX462" s="169"/>
      <c r="AY462" s="169"/>
      <c r="AZ462" s="169"/>
      <c r="BA462" s="169"/>
      <c r="BB462" s="169"/>
      <c r="BC462" s="169"/>
      <c r="BD462" s="169"/>
      <c r="BE462" s="169"/>
      <c r="BF462" s="169"/>
      <c r="BG462" s="169"/>
      <c r="BH462" s="169"/>
      <c r="BI462" s="169"/>
      <c r="BJ462" s="169"/>
      <c r="BK462" s="169"/>
      <c r="BL462" s="169"/>
      <c r="BM462" s="169"/>
      <c r="BN462" s="169"/>
      <c r="BO462" s="169"/>
      <c r="BP462" s="169"/>
      <c r="BQ462" s="169"/>
      <c r="BR462" s="169"/>
      <c r="BS462" s="169"/>
      <c r="BT462" s="169"/>
      <c r="BU462" s="169"/>
      <c r="BV462" s="169"/>
      <c r="BW462" s="169"/>
      <c r="BX462" s="169"/>
      <c r="BY462" s="169"/>
      <c r="BZ462" s="169"/>
      <c r="CA462" s="169"/>
      <c r="CB462" s="169"/>
      <c r="CD462" s="21"/>
      <c r="CE462" s="21"/>
      <c r="CF462" s="21"/>
      <c r="CO462" s="63">
        <v>15</v>
      </c>
      <c r="CP462" s="63" t="s">
        <v>546</v>
      </c>
      <c r="CQ462" s="63" t="s">
        <v>569</v>
      </c>
      <c r="CR462" s="63" t="s">
        <v>570</v>
      </c>
      <c r="CS462" s="63">
        <v>547</v>
      </c>
    </row>
    <row r="463" spans="1:97" s="17" customFormat="1" ht="13.5">
      <c r="A463" s="167"/>
      <c r="B463" s="19"/>
      <c r="AD463" s="167"/>
      <c r="AE463" s="167"/>
      <c r="AF463" s="167"/>
      <c r="AG463" s="169"/>
      <c r="AH463" s="169"/>
      <c r="AI463" s="169"/>
      <c r="AJ463" s="169"/>
      <c r="AK463" s="169"/>
      <c r="AL463" s="169"/>
      <c r="AM463" s="169"/>
      <c r="AN463" s="169"/>
      <c r="AO463" s="169"/>
      <c r="AP463" s="169"/>
      <c r="AQ463" s="169"/>
      <c r="AR463" s="169"/>
      <c r="AS463" s="169"/>
      <c r="AT463" s="169"/>
      <c r="AU463" s="169"/>
      <c r="AV463" s="169"/>
      <c r="AW463" s="169"/>
      <c r="AX463" s="169"/>
      <c r="AY463" s="169"/>
      <c r="AZ463" s="169"/>
      <c r="BA463" s="169"/>
      <c r="BB463" s="169"/>
      <c r="BC463" s="169"/>
      <c r="BD463" s="169"/>
      <c r="BE463" s="169"/>
      <c r="BF463" s="169"/>
      <c r="BG463" s="169"/>
      <c r="BH463" s="169"/>
      <c r="BI463" s="169"/>
      <c r="BJ463" s="169"/>
      <c r="BK463" s="169"/>
      <c r="BL463" s="169"/>
      <c r="BM463" s="169"/>
      <c r="BN463" s="169"/>
      <c r="BO463" s="169"/>
      <c r="BP463" s="169"/>
      <c r="BQ463" s="169"/>
      <c r="BR463" s="169"/>
      <c r="BS463" s="169"/>
      <c r="BT463" s="169"/>
      <c r="BU463" s="169"/>
      <c r="BV463" s="169"/>
      <c r="BW463" s="169"/>
      <c r="BX463" s="169"/>
      <c r="BY463" s="169"/>
      <c r="BZ463" s="169"/>
      <c r="CA463" s="169"/>
      <c r="CB463" s="169"/>
      <c r="CD463" s="21"/>
      <c r="CE463" s="21"/>
      <c r="CF463" s="21"/>
      <c r="CO463" s="63">
        <v>15</v>
      </c>
      <c r="CP463" s="63" t="s">
        <v>546</v>
      </c>
      <c r="CQ463" s="63" t="s">
        <v>569</v>
      </c>
      <c r="CR463" s="63" t="s">
        <v>571</v>
      </c>
      <c r="CS463" s="63">
        <v>548</v>
      </c>
    </row>
    <row r="464" spans="1:97" s="17" customFormat="1" ht="13.5">
      <c r="A464" s="167"/>
      <c r="B464" s="19"/>
      <c r="AD464" s="167"/>
      <c r="AE464" s="167"/>
      <c r="AF464" s="167"/>
      <c r="AG464" s="169"/>
      <c r="AH464" s="169"/>
      <c r="AI464" s="169"/>
      <c r="AJ464" s="169"/>
      <c r="AK464" s="169"/>
      <c r="AL464" s="169"/>
      <c r="AM464" s="169"/>
      <c r="AN464" s="169"/>
      <c r="AO464" s="169"/>
      <c r="AP464" s="169"/>
      <c r="AQ464" s="169"/>
      <c r="AR464" s="169"/>
      <c r="AS464" s="169"/>
      <c r="AT464" s="169"/>
      <c r="AU464" s="169"/>
      <c r="AV464" s="169"/>
      <c r="AW464" s="169"/>
      <c r="AX464" s="169"/>
      <c r="AY464" s="169"/>
      <c r="AZ464" s="169"/>
      <c r="BA464" s="169"/>
      <c r="BB464" s="169"/>
      <c r="BC464" s="169"/>
      <c r="BD464" s="169"/>
      <c r="BE464" s="169"/>
      <c r="BF464" s="169"/>
      <c r="BG464" s="169"/>
      <c r="BH464" s="169"/>
      <c r="BI464" s="169"/>
      <c r="BJ464" s="169"/>
      <c r="BK464" s="169"/>
      <c r="BL464" s="169"/>
      <c r="BM464" s="169"/>
      <c r="BN464" s="169"/>
      <c r="BO464" s="169"/>
      <c r="BP464" s="169"/>
      <c r="BQ464" s="169"/>
      <c r="BR464" s="169"/>
      <c r="BS464" s="169"/>
      <c r="BT464" s="169"/>
      <c r="BU464" s="169"/>
      <c r="BV464" s="169"/>
      <c r="BW464" s="169"/>
      <c r="BX464" s="169"/>
      <c r="BY464" s="169"/>
      <c r="BZ464" s="169"/>
      <c r="CA464" s="169"/>
      <c r="CB464" s="169"/>
      <c r="CD464" s="21"/>
      <c r="CE464" s="21"/>
      <c r="CF464" s="21"/>
      <c r="CO464" s="63">
        <v>15</v>
      </c>
      <c r="CP464" s="63" t="s">
        <v>546</v>
      </c>
      <c r="CQ464" s="63" t="s">
        <v>569</v>
      </c>
      <c r="CR464" s="63" t="s">
        <v>572</v>
      </c>
      <c r="CS464" s="63">
        <v>549</v>
      </c>
    </row>
    <row r="465" spans="1:97" s="17" customFormat="1" ht="13.5">
      <c r="A465" s="167"/>
      <c r="B465" s="19"/>
      <c r="AD465" s="167"/>
      <c r="AE465" s="167"/>
      <c r="AF465" s="167"/>
      <c r="AG465" s="169"/>
      <c r="AH465" s="169"/>
      <c r="AI465" s="169"/>
      <c r="AJ465" s="169"/>
      <c r="AK465" s="169"/>
      <c r="AL465" s="169"/>
      <c r="AM465" s="169"/>
      <c r="AN465" s="169"/>
      <c r="AO465" s="169"/>
      <c r="AP465" s="169"/>
      <c r="AQ465" s="169"/>
      <c r="AR465" s="169"/>
      <c r="AS465" s="169"/>
      <c r="AT465" s="169"/>
      <c r="AU465" s="169"/>
      <c r="AV465" s="169"/>
      <c r="AW465" s="169"/>
      <c r="AX465" s="169"/>
      <c r="AY465" s="169"/>
      <c r="AZ465" s="169"/>
      <c r="BA465" s="169"/>
      <c r="BB465" s="169"/>
      <c r="BC465" s="169"/>
      <c r="BD465" s="169"/>
      <c r="BE465" s="169"/>
      <c r="BF465" s="169"/>
      <c r="BG465" s="169"/>
      <c r="BH465" s="169"/>
      <c r="BI465" s="169"/>
      <c r="BJ465" s="169"/>
      <c r="BK465" s="169"/>
      <c r="BL465" s="169"/>
      <c r="BM465" s="169"/>
      <c r="BN465" s="169"/>
      <c r="BO465" s="169"/>
      <c r="BP465" s="169"/>
      <c r="BQ465" s="169"/>
      <c r="BR465" s="169"/>
      <c r="BS465" s="169"/>
      <c r="BT465" s="169"/>
      <c r="BU465" s="169"/>
      <c r="BV465" s="169"/>
      <c r="BW465" s="169"/>
      <c r="BX465" s="169"/>
      <c r="BY465" s="169"/>
      <c r="BZ465" s="169"/>
      <c r="CA465" s="169"/>
      <c r="CB465" s="169"/>
      <c r="CD465" s="21"/>
      <c r="CE465" s="21"/>
      <c r="CF465" s="21"/>
      <c r="CO465" s="63">
        <v>15</v>
      </c>
      <c r="CP465" s="63" t="s">
        <v>546</v>
      </c>
      <c r="CQ465" s="63" t="s">
        <v>569</v>
      </c>
      <c r="CR465" s="63" t="s">
        <v>573</v>
      </c>
      <c r="CS465" s="63">
        <v>550</v>
      </c>
    </row>
    <row r="466" spans="1:97" s="17" customFormat="1" ht="13.5">
      <c r="A466" s="167"/>
      <c r="B466" s="19"/>
      <c r="AD466" s="167"/>
      <c r="AE466" s="167"/>
      <c r="AF466" s="167"/>
      <c r="AG466" s="169"/>
      <c r="AH466" s="169"/>
      <c r="AI466" s="169"/>
      <c r="AJ466" s="169"/>
      <c r="AK466" s="169"/>
      <c r="AL466" s="169"/>
      <c r="AM466" s="169"/>
      <c r="AN466" s="169"/>
      <c r="AO466" s="169"/>
      <c r="AP466" s="169"/>
      <c r="AQ466" s="169"/>
      <c r="AR466" s="169"/>
      <c r="AS466" s="169"/>
      <c r="AT466" s="169"/>
      <c r="AU466" s="169"/>
      <c r="AV466" s="169"/>
      <c r="AW466" s="169"/>
      <c r="AX466" s="169"/>
      <c r="AY466" s="169"/>
      <c r="AZ466" s="169"/>
      <c r="BA466" s="169"/>
      <c r="BB466" s="169"/>
      <c r="BC466" s="169"/>
      <c r="BD466" s="169"/>
      <c r="BE466" s="169"/>
      <c r="BF466" s="169"/>
      <c r="BG466" s="169"/>
      <c r="BH466" s="169"/>
      <c r="BI466" s="169"/>
      <c r="BJ466" s="169"/>
      <c r="BK466" s="169"/>
      <c r="BL466" s="169"/>
      <c r="BM466" s="169"/>
      <c r="BN466" s="169"/>
      <c r="BO466" s="169"/>
      <c r="BP466" s="169"/>
      <c r="BQ466" s="169"/>
      <c r="BR466" s="169"/>
      <c r="BS466" s="169"/>
      <c r="BT466" s="169"/>
      <c r="BU466" s="169"/>
      <c r="BV466" s="169"/>
      <c r="BW466" s="169"/>
      <c r="BX466" s="169"/>
      <c r="BY466" s="169"/>
      <c r="BZ466" s="169"/>
      <c r="CA466" s="169"/>
      <c r="CB466" s="169"/>
      <c r="CD466" s="21"/>
      <c r="CE466" s="21"/>
      <c r="CF466" s="21"/>
      <c r="CO466" s="63">
        <v>15</v>
      </c>
      <c r="CP466" s="63" t="s">
        <v>546</v>
      </c>
      <c r="CQ466" s="63" t="s">
        <v>569</v>
      </c>
      <c r="CR466" s="63" t="s">
        <v>574</v>
      </c>
      <c r="CS466" s="63">
        <v>551</v>
      </c>
    </row>
    <row r="467" spans="1:97" s="17" customFormat="1" ht="13.5">
      <c r="A467" s="167"/>
      <c r="B467" s="19"/>
      <c r="AD467" s="167"/>
      <c r="AE467" s="167"/>
      <c r="AF467" s="167"/>
      <c r="AG467" s="169"/>
      <c r="AH467" s="169"/>
      <c r="AI467" s="169"/>
      <c r="AJ467" s="169"/>
      <c r="AK467" s="169"/>
      <c r="AL467" s="169"/>
      <c r="AM467" s="169"/>
      <c r="AN467" s="169"/>
      <c r="AO467" s="169"/>
      <c r="AP467" s="169"/>
      <c r="AQ467" s="169"/>
      <c r="AR467" s="169"/>
      <c r="AS467" s="169"/>
      <c r="AT467" s="169"/>
      <c r="AU467" s="169"/>
      <c r="AV467" s="169"/>
      <c r="AW467" s="169"/>
      <c r="AX467" s="169"/>
      <c r="AY467" s="169"/>
      <c r="AZ467" s="169"/>
      <c r="BA467" s="169"/>
      <c r="BB467" s="169"/>
      <c r="BC467" s="169"/>
      <c r="BD467" s="169"/>
      <c r="BE467" s="169"/>
      <c r="BF467" s="169"/>
      <c r="BG467" s="169"/>
      <c r="BH467" s="169"/>
      <c r="BI467" s="169"/>
      <c r="BJ467" s="169"/>
      <c r="BK467" s="169"/>
      <c r="BL467" s="169"/>
      <c r="BM467" s="169"/>
      <c r="BN467" s="169"/>
      <c r="BO467" s="169"/>
      <c r="BP467" s="169"/>
      <c r="BQ467" s="169"/>
      <c r="BR467" s="169"/>
      <c r="BS467" s="169"/>
      <c r="BT467" s="169"/>
      <c r="BU467" s="169"/>
      <c r="BV467" s="169"/>
      <c r="BW467" s="169"/>
      <c r="BX467" s="169"/>
      <c r="BY467" s="169"/>
      <c r="BZ467" s="169"/>
      <c r="CA467" s="169"/>
      <c r="CB467" s="169"/>
      <c r="CD467" s="21"/>
      <c r="CE467" s="21"/>
      <c r="CF467" s="21"/>
      <c r="CO467" s="63">
        <v>15</v>
      </c>
      <c r="CP467" s="63" t="s">
        <v>546</v>
      </c>
      <c r="CQ467" s="63" t="s">
        <v>569</v>
      </c>
      <c r="CR467" s="63" t="s">
        <v>575</v>
      </c>
      <c r="CS467" s="63">
        <v>552</v>
      </c>
    </row>
    <row r="468" spans="1:97" s="17" customFormat="1" ht="13.5">
      <c r="A468" s="167"/>
      <c r="B468" s="19"/>
      <c r="AD468" s="167"/>
      <c r="AE468" s="167"/>
      <c r="AF468" s="167"/>
      <c r="AG468" s="169"/>
      <c r="AH468" s="169"/>
      <c r="AI468" s="169"/>
      <c r="AJ468" s="169"/>
      <c r="AK468" s="169"/>
      <c r="AL468" s="169"/>
      <c r="AM468" s="169"/>
      <c r="AN468" s="169"/>
      <c r="AO468" s="169"/>
      <c r="AP468" s="169"/>
      <c r="AQ468" s="169"/>
      <c r="AR468" s="169"/>
      <c r="AS468" s="169"/>
      <c r="AT468" s="169"/>
      <c r="AU468" s="169"/>
      <c r="AV468" s="169"/>
      <c r="AW468" s="169"/>
      <c r="AX468" s="169"/>
      <c r="AY468" s="169"/>
      <c r="AZ468" s="169"/>
      <c r="BA468" s="169"/>
      <c r="BB468" s="169"/>
      <c r="BC468" s="169"/>
      <c r="BD468" s="169"/>
      <c r="BE468" s="169"/>
      <c r="BF468" s="169"/>
      <c r="BG468" s="169"/>
      <c r="BH468" s="169"/>
      <c r="BI468" s="169"/>
      <c r="BJ468" s="169"/>
      <c r="BK468" s="169"/>
      <c r="BL468" s="169"/>
      <c r="BM468" s="169"/>
      <c r="BN468" s="169"/>
      <c r="BO468" s="169"/>
      <c r="BP468" s="169"/>
      <c r="BQ468" s="169"/>
      <c r="BR468" s="169"/>
      <c r="BS468" s="169"/>
      <c r="BT468" s="169"/>
      <c r="BU468" s="169"/>
      <c r="BV468" s="169"/>
      <c r="BW468" s="169"/>
      <c r="BX468" s="169"/>
      <c r="BY468" s="169"/>
      <c r="BZ468" s="169"/>
      <c r="CA468" s="169"/>
      <c r="CB468" s="169"/>
      <c r="CD468" s="21"/>
      <c r="CE468" s="21"/>
      <c r="CF468" s="21"/>
      <c r="CO468" s="63">
        <v>15</v>
      </c>
      <c r="CP468" s="63" t="s">
        <v>546</v>
      </c>
      <c r="CQ468" s="63" t="s">
        <v>569</v>
      </c>
      <c r="CR468" s="63" t="s">
        <v>576</v>
      </c>
      <c r="CS468" s="63">
        <v>553</v>
      </c>
    </row>
    <row r="469" spans="1:97" s="17" customFormat="1" ht="13.5">
      <c r="A469" s="167"/>
      <c r="B469" s="19"/>
      <c r="AD469" s="167"/>
      <c r="AE469" s="167"/>
      <c r="AF469" s="167"/>
      <c r="AG469" s="169"/>
      <c r="AH469" s="169"/>
      <c r="AI469" s="169"/>
      <c r="AJ469" s="169"/>
      <c r="AK469" s="169"/>
      <c r="AL469" s="169"/>
      <c r="AM469" s="169"/>
      <c r="AN469" s="169"/>
      <c r="AO469" s="169"/>
      <c r="AP469" s="169"/>
      <c r="AQ469" s="169"/>
      <c r="AR469" s="169"/>
      <c r="AS469" s="169"/>
      <c r="AT469" s="169"/>
      <c r="AU469" s="169"/>
      <c r="AV469" s="169"/>
      <c r="AW469" s="169"/>
      <c r="AX469" s="169"/>
      <c r="AY469" s="169"/>
      <c r="AZ469" s="169"/>
      <c r="BA469" s="169"/>
      <c r="BB469" s="169"/>
      <c r="BC469" s="169"/>
      <c r="BD469" s="169"/>
      <c r="BE469" s="169"/>
      <c r="BF469" s="169"/>
      <c r="BG469" s="169"/>
      <c r="BH469" s="169"/>
      <c r="BI469" s="169"/>
      <c r="BJ469" s="169"/>
      <c r="BK469" s="169"/>
      <c r="BL469" s="169"/>
      <c r="BM469" s="169"/>
      <c r="BN469" s="169"/>
      <c r="BO469" s="169"/>
      <c r="BP469" s="169"/>
      <c r="BQ469" s="169"/>
      <c r="BR469" s="169"/>
      <c r="BS469" s="169"/>
      <c r="BT469" s="169"/>
      <c r="BU469" s="169"/>
      <c r="BV469" s="169"/>
      <c r="BW469" s="169"/>
      <c r="BX469" s="169"/>
      <c r="BY469" s="169"/>
      <c r="BZ469" s="169"/>
      <c r="CA469" s="169"/>
      <c r="CB469" s="169"/>
      <c r="CD469" s="21"/>
      <c r="CE469" s="21"/>
      <c r="CF469" s="21"/>
      <c r="CO469" s="63">
        <v>15</v>
      </c>
      <c r="CP469" s="63" t="s">
        <v>546</v>
      </c>
      <c r="CQ469" s="63" t="s">
        <v>569</v>
      </c>
      <c r="CR469" s="63" t="s">
        <v>577</v>
      </c>
      <c r="CS469" s="63">
        <v>554</v>
      </c>
    </row>
    <row r="470" spans="1:97" s="17" customFormat="1" ht="13.5">
      <c r="A470" s="167"/>
      <c r="B470" s="19"/>
      <c r="AD470" s="167"/>
      <c r="AE470" s="167"/>
      <c r="AF470" s="167"/>
      <c r="AG470" s="169"/>
      <c r="AH470" s="169"/>
      <c r="AI470" s="169"/>
      <c r="AJ470" s="169"/>
      <c r="AK470" s="169"/>
      <c r="AL470" s="169"/>
      <c r="AM470" s="169"/>
      <c r="AN470" s="169"/>
      <c r="AO470" s="169"/>
      <c r="AP470" s="169"/>
      <c r="AQ470" s="169"/>
      <c r="AR470" s="169"/>
      <c r="AS470" s="169"/>
      <c r="AT470" s="169"/>
      <c r="AU470" s="169"/>
      <c r="AV470" s="169"/>
      <c r="AW470" s="169"/>
      <c r="AX470" s="169"/>
      <c r="AY470" s="169"/>
      <c r="AZ470" s="169"/>
      <c r="BA470" s="169"/>
      <c r="BB470" s="169"/>
      <c r="BC470" s="169"/>
      <c r="BD470" s="169"/>
      <c r="BE470" s="169"/>
      <c r="BF470" s="169"/>
      <c r="BG470" s="169"/>
      <c r="BH470" s="169"/>
      <c r="BI470" s="169"/>
      <c r="BJ470" s="169"/>
      <c r="BK470" s="169"/>
      <c r="BL470" s="169"/>
      <c r="BM470" s="169"/>
      <c r="BN470" s="169"/>
      <c r="BO470" s="169"/>
      <c r="BP470" s="169"/>
      <c r="BQ470" s="169"/>
      <c r="BR470" s="169"/>
      <c r="BS470" s="169"/>
      <c r="BT470" s="169"/>
      <c r="BU470" s="169"/>
      <c r="BV470" s="169"/>
      <c r="BW470" s="169"/>
      <c r="BX470" s="169"/>
      <c r="BY470" s="169"/>
      <c r="BZ470" s="169"/>
      <c r="CA470" s="169"/>
      <c r="CB470" s="169"/>
      <c r="CD470" s="21"/>
      <c r="CE470" s="21"/>
      <c r="CF470" s="21"/>
      <c r="CO470" s="63">
        <v>15</v>
      </c>
      <c r="CP470" s="63" t="s">
        <v>546</v>
      </c>
      <c r="CQ470" s="63" t="s">
        <v>569</v>
      </c>
      <c r="CR470" s="63" t="s">
        <v>578</v>
      </c>
      <c r="CS470" s="63">
        <v>555</v>
      </c>
    </row>
    <row r="471" spans="1:97" s="17" customFormat="1" ht="13.5">
      <c r="A471" s="167"/>
      <c r="B471" s="19"/>
      <c r="AD471" s="167"/>
      <c r="AE471" s="167"/>
      <c r="AF471" s="167"/>
      <c r="AG471" s="169"/>
      <c r="AH471" s="169"/>
      <c r="AI471" s="169"/>
      <c r="AJ471" s="169"/>
      <c r="AK471" s="169"/>
      <c r="AL471" s="169"/>
      <c r="AM471" s="169"/>
      <c r="AN471" s="169"/>
      <c r="AO471" s="169"/>
      <c r="AP471" s="169"/>
      <c r="AQ471" s="169"/>
      <c r="AR471" s="169"/>
      <c r="AS471" s="169"/>
      <c r="AT471" s="169"/>
      <c r="AU471" s="169"/>
      <c r="AV471" s="169"/>
      <c r="AW471" s="169"/>
      <c r="AX471" s="169"/>
      <c r="AY471" s="169"/>
      <c r="AZ471" s="169"/>
      <c r="BA471" s="169"/>
      <c r="BB471" s="169"/>
      <c r="BC471" s="169"/>
      <c r="BD471" s="169"/>
      <c r="BE471" s="169"/>
      <c r="BF471" s="169"/>
      <c r="BG471" s="169"/>
      <c r="BH471" s="169"/>
      <c r="BI471" s="169"/>
      <c r="BJ471" s="169"/>
      <c r="BK471" s="169"/>
      <c r="BL471" s="169"/>
      <c r="BM471" s="169"/>
      <c r="BN471" s="169"/>
      <c r="BO471" s="169"/>
      <c r="BP471" s="169"/>
      <c r="BQ471" s="169"/>
      <c r="BR471" s="169"/>
      <c r="BS471" s="169"/>
      <c r="BT471" s="169"/>
      <c r="BU471" s="169"/>
      <c r="BV471" s="169"/>
      <c r="BW471" s="169"/>
      <c r="BX471" s="169"/>
      <c r="BY471" s="169"/>
      <c r="BZ471" s="169"/>
      <c r="CA471" s="169"/>
      <c r="CB471" s="169"/>
      <c r="CD471" s="21"/>
      <c r="CE471" s="21"/>
      <c r="CF471" s="21"/>
      <c r="CO471" s="63">
        <v>15</v>
      </c>
      <c r="CP471" s="63" t="s">
        <v>546</v>
      </c>
      <c r="CQ471" s="63" t="s">
        <v>569</v>
      </c>
      <c r="CR471" s="63" t="s">
        <v>569</v>
      </c>
      <c r="CS471" s="63">
        <v>556</v>
      </c>
    </row>
    <row r="472" spans="1:97" s="17" customFormat="1" ht="13.5">
      <c r="A472" s="167"/>
      <c r="B472" s="19"/>
      <c r="AD472" s="167"/>
      <c r="AE472" s="167"/>
      <c r="AF472" s="167"/>
      <c r="AG472" s="169"/>
      <c r="AH472" s="169"/>
      <c r="AI472" s="169"/>
      <c r="AJ472" s="169"/>
      <c r="AK472" s="169"/>
      <c r="AL472" s="169"/>
      <c r="AM472" s="169"/>
      <c r="AN472" s="169"/>
      <c r="AO472" s="169"/>
      <c r="AP472" s="169"/>
      <c r="AQ472" s="169"/>
      <c r="AR472" s="169"/>
      <c r="AS472" s="169"/>
      <c r="AT472" s="169"/>
      <c r="AU472" s="169"/>
      <c r="AV472" s="169"/>
      <c r="AW472" s="169"/>
      <c r="AX472" s="169"/>
      <c r="AY472" s="169"/>
      <c r="AZ472" s="169"/>
      <c r="BA472" s="169"/>
      <c r="BB472" s="169"/>
      <c r="BC472" s="169"/>
      <c r="BD472" s="169"/>
      <c r="BE472" s="169"/>
      <c r="BF472" s="169"/>
      <c r="BG472" s="169"/>
      <c r="BH472" s="169"/>
      <c r="BI472" s="169"/>
      <c r="BJ472" s="169"/>
      <c r="BK472" s="169"/>
      <c r="BL472" s="169"/>
      <c r="BM472" s="169"/>
      <c r="BN472" s="169"/>
      <c r="BO472" s="169"/>
      <c r="BP472" s="169"/>
      <c r="BQ472" s="169"/>
      <c r="BR472" s="169"/>
      <c r="BS472" s="169"/>
      <c r="BT472" s="169"/>
      <c r="BU472" s="169"/>
      <c r="BV472" s="169"/>
      <c r="BW472" s="169"/>
      <c r="BX472" s="169"/>
      <c r="BY472" s="169"/>
      <c r="BZ472" s="169"/>
      <c r="CA472" s="169"/>
      <c r="CB472" s="169"/>
      <c r="CD472" s="21"/>
      <c r="CE472" s="21"/>
      <c r="CF472" s="21"/>
      <c r="CO472" s="63">
        <v>15</v>
      </c>
      <c r="CP472" s="63" t="s">
        <v>546</v>
      </c>
      <c r="CQ472" s="63" t="s">
        <v>569</v>
      </c>
      <c r="CR472" s="63" t="s">
        <v>579</v>
      </c>
      <c r="CS472" s="63">
        <v>557</v>
      </c>
    </row>
    <row r="473" spans="1:97" s="17" customFormat="1" ht="13.5">
      <c r="A473" s="167"/>
      <c r="B473" s="19"/>
      <c r="AD473" s="167"/>
      <c r="AE473" s="167"/>
      <c r="AF473" s="167"/>
      <c r="AG473" s="169"/>
      <c r="AH473" s="169"/>
      <c r="AI473" s="169"/>
      <c r="AJ473" s="169"/>
      <c r="AK473" s="169"/>
      <c r="AL473" s="169"/>
      <c r="AM473" s="169"/>
      <c r="AN473" s="169"/>
      <c r="AO473" s="169"/>
      <c r="AP473" s="169"/>
      <c r="AQ473" s="169"/>
      <c r="AR473" s="169"/>
      <c r="AS473" s="169"/>
      <c r="AT473" s="169"/>
      <c r="AU473" s="169"/>
      <c r="AV473" s="169"/>
      <c r="AW473" s="169"/>
      <c r="AX473" s="169"/>
      <c r="AY473" s="169"/>
      <c r="AZ473" s="169"/>
      <c r="BA473" s="169"/>
      <c r="BB473" s="169"/>
      <c r="BC473" s="169"/>
      <c r="BD473" s="169"/>
      <c r="BE473" s="169"/>
      <c r="BF473" s="169"/>
      <c r="BG473" s="169"/>
      <c r="BH473" s="169"/>
      <c r="BI473" s="169"/>
      <c r="BJ473" s="169"/>
      <c r="BK473" s="169"/>
      <c r="BL473" s="169"/>
      <c r="BM473" s="169"/>
      <c r="BN473" s="169"/>
      <c r="BO473" s="169"/>
      <c r="BP473" s="169"/>
      <c r="BQ473" s="169"/>
      <c r="BR473" s="169"/>
      <c r="BS473" s="169"/>
      <c r="BT473" s="169"/>
      <c r="BU473" s="169"/>
      <c r="BV473" s="169"/>
      <c r="BW473" s="169"/>
      <c r="BX473" s="169"/>
      <c r="BY473" s="169"/>
      <c r="BZ473" s="169"/>
      <c r="CA473" s="169"/>
      <c r="CB473" s="169"/>
      <c r="CD473" s="21"/>
      <c r="CE473" s="21"/>
      <c r="CF473" s="21"/>
      <c r="CO473" s="63">
        <v>15</v>
      </c>
      <c r="CP473" s="63" t="s">
        <v>546</v>
      </c>
      <c r="CQ473" s="63" t="s">
        <v>569</v>
      </c>
      <c r="CR473" s="63" t="s">
        <v>580</v>
      </c>
      <c r="CS473" s="63">
        <v>558</v>
      </c>
    </row>
    <row r="474" spans="1:97" s="17" customFormat="1" ht="13.5">
      <c r="A474" s="167"/>
      <c r="B474" s="19"/>
      <c r="AD474" s="167"/>
      <c r="AE474" s="167"/>
      <c r="AF474" s="167"/>
      <c r="AG474" s="169"/>
      <c r="AH474" s="169"/>
      <c r="AI474" s="169"/>
      <c r="AJ474" s="169"/>
      <c r="AK474" s="169"/>
      <c r="AL474" s="169"/>
      <c r="AM474" s="169"/>
      <c r="AN474" s="169"/>
      <c r="AO474" s="169"/>
      <c r="AP474" s="169"/>
      <c r="AQ474" s="169"/>
      <c r="AR474" s="169"/>
      <c r="AS474" s="169"/>
      <c r="AT474" s="169"/>
      <c r="AU474" s="169"/>
      <c r="AV474" s="169"/>
      <c r="AW474" s="169"/>
      <c r="AX474" s="169"/>
      <c r="AY474" s="169"/>
      <c r="AZ474" s="169"/>
      <c r="BA474" s="169"/>
      <c r="BB474" s="169"/>
      <c r="BC474" s="169"/>
      <c r="BD474" s="169"/>
      <c r="BE474" s="169"/>
      <c r="BF474" s="169"/>
      <c r="BG474" s="169"/>
      <c r="BH474" s="169"/>
      <c r="BI474" s="169"/>
      <c r="BJ474" s="169"/>
      <c r="BK474" s="169"/>
      <c r="BL474" s="169"/>
      <c r="BM474" s="169"/>
      <c r="BN474" s="169"/>
      <c r="BO474" s="169"/>
      <c r="BP474" s="169"/>
      <c r="BQ474" s="169"/>
      <c r="BR474" s="169"/>
      <c r="BS474" s="169"/>
      <c r="BT474" s="169"/>
      <c r="BU474" s="169"/>
      <c r="BV474" s="169"/>
      <c r="BW474" s="169"/>
      <c r="BX474" s="169"/>
      <c r="BY474" s="169"/>
      <c r="BZ474" s="169"/>
      <c r="CA474" s="169"/>
      <c r="CB474" s="169"/>
      <c r="CD474" s="21"/>
      <c r="CE474" s="21"/>
      <c r="CF474" s="21"/>
      <c r="CO474" s="63">
        <v>15</v>
      </c>
      <c r="CP474" s="63" t="s">
        <v>546</v>
      </c>
      <c r="CQ474" s="63" t="s">
        <v>569</v>
      </c>
      <c r="CR474" s="63" t="s">
        <v>581</v>
      </c>
      <c r="CS474" s="63">
        <v>559</v>
      </c>
    </row>
    <row r="475" spans="1:97" s="17" customFormat="1" ht="13.5">
      <c r="A475" s="167"/>
      <c r="B475" s="19"/>
      <c r="AD475" s="167"/>
      <c r="AE475" s="167"/>
      <c r="AF475" s="167"/>
      <c r="AG475" s="169"/>
      <c r="AH475" s="169"/>
      <c r="AI475" s="169"/>
      <c r="AJ475" s="169"/>
      <c r="AK475" s="169"/>
      <c r="AL475" s="169"/>
      <c r="AM475" s="169"/>
      <c r="AN475" s="169"/>
      <c r="AO475" s="169"/>
      <c r="AP475" s="169"/>
      <c r="AQ475" s="169"/>
      <c r="AR475" s="169"/>
      <c r="AS475" s="169"/>
      <c r="AT475" s="169"/>
      <c r="AU475" s="169"/>
      <c r="AV475" s="169"/>
      <c r="AW475" s="169"/>
      <c r="AX475" s="169"/>
      <c r="AY475" s="169"/>
      <c r="AZ475" s="169"/>
      <c r="BA475" s="169"/>
      <c r="BB475" s="169"/>
      <c r="BC475" s="169"/>
      <c r="BD475" s="169"/>
      <c r="BE475" s="169"/>
      <c r="BF475" s="169"/>
      <c r="BG475" s="169"/>
      <c r="BH475" s="169"/>
      <c r="BI475" s="169"/>
      <c r="BJ475" s="169"/>
      <c r="BK475" s="169"/>
      <c r="BL475" s="169"/>
      <c r="BM475" s="169"/>
      <c r="BN475" s="169"/>
      <c r="BO475" s="169"/>
      <c r="BP475" s="169"/>
      <c r="BQ475" s="169"/>
      <c r="BR475" s="169"/>
      <c r="BS475" s="169"/>
      <c r="BT475" s="169"/>
      <c r="BU475" s="169"/>
      <c r="BV475" s="169"/>
      <c r="BW475" s="169"/>
      <c r="BX475" s="169"/>
      <c r="BY475" s="169"/>
      <c r="BZ475" s="169"/>
      <c r="CA475" s="169"/>
      <c r="CB475" s="169"/>
      <c r="CD475" s="21"/>
      <c r="CE475" s="21"/>
      <c r="CF475" s="21"/>
      <c r="CO475" s="63">
        <v>15</v>
      </c>
      <c r="CP475" s="63" t="s">
        <v>546</v>
      </c>
      <c r="CQ475" s="63" t="s">
        <v>569</v>
      </c>
      <c r="CR475" s="63" t="s">
        <v>582</v>
      </c>
      <c r="CS475" s="63">
        <v>560</v>
      </c>
    </row>
    <row r="476" spans="1:97" s="17" customFormat="1" ht="13.5">
      <c r="A476" s="167"/>
      <c r="B476" s="19"/>
      <c r="AD476" s="167"/>
      <c r="AE476" s="167"/>
      <c r="AF476" s="167"/>
      <c r="AG476" s="169"/>
      <c r="AH476" s="169"/>
      <c r="AI476" s="169"/>
      <c r="AJ476" s="169"/>
      <c r="AK476" s="169"/>
      <c r="AL476" s="169"/>
      <c r="AM476" s="169"/>
      <c r="AN476" s="169"/>
      <c r="AO476" s="169"/>
      <c r="AP476" s="169"/>
      <c r="AQ476" s="169"/>
      <c r="AR476" s="169"/>
      <c r="AS476" s="169"/>
      <c r="AT476" s="169"/>
      <c r="AU476" s="169"/>
      <c r="AV476" s="169"/>
      <c r="AW476" s="169"/>
      <c r="AX476" s="169"/>
      <c r="AY476" s="169"/>
      <c r="AZ476" s="169"/>
      <c r="BA476" s="169"/>
      <c r="BB476" s="169"/>
      <c r="BC476" s="169"/>
      <c r="BD476" s="169"/>
      <c r="BE476" s="169"/>
      <c r="BF476" s="169"/>
      <c r="BG476" s="169"/>
      <c r="BH476" s="169"/>
      <c r="BI476" s="169"/>
      <c r="BJ476" s="169"/>
      <c r="BK476" s="169"/>
      <c r="BL476" s="169"/>
      <c r="BM476" s="169"/>
      <c r="BN476" s="169"/>
      <c r="BO476" s="169"/>
      <c r="BP476" s="169"/>
      <c r="BQ476" s="169"/>
      <c r="BR476" s="169"/>
      <c r="BS476" s="169"/>
      <c r="BT476" s="169"/>
      <c r="BU476" s="169"/>
      <c r="BV476" s="169"/>
      <c r="BW476" s="169"/>
      <c r="BX476" s="169"/>
      <c r="BY476" s="169"/>
      <c r="BZ476" s="169"/>
      <c r="CA476" s="169"/>
      <c r="CB476" s="169"/>
      <c r="CD476" s="21"/>
      <c r="CE476" s="21"/>
      <c r="CF476" s="21"/>
      <c r="CO476" s="63">
        <v>15</v>
      </c>
      <c r="CP476" s="63" t="s">
        <v>546</v>
      </c>
      <c r="CQ476" s="63" t="s">
        <v>569</v>
      </c>
      <c r="CR476" s="63" t="s">
        <v>583</v>
      </c>
      <c r="CS476" s="63">
        <v>561</v>
      </c>
    </row>
    <row r="477" spans="1:97" s="17" customFormat="1" ht="13.5">
      <c r="A477" s="167"/>
      <c r="B477" s="19"/>
      <c r="AD477" s="167"/>
      <c r="AE477" s="167"/>
      <c r="AF477" s="167"/>
      <c r="AG477" s="169"/>
      <c r="AH477" s="169"/>
      <c r="AI477" s="169"/>
      <c r="AJ477" s="169"/>
      <c r="AK477" s="169"/>
      <c r="AL477" s="169"/>
      <c r="AM477" s="169"/>
      <c r="AN477" s="169"/>
      <c r="AO477" s="169"/>
      <c r="AP477" s="169"/>
      <c r="AQ477" s="169"/>
      <c r="AR477" s="169"/>
      <c r="AS477" s="169"/>
      <c r="AT477" s="169"/>
      <c r="AU477" s="169"/>
      <c r="AV477" s="169"/>
      <c r="AW477" s="169"/>
      <c r="AX477" s="169"/>
      <c r="AY477" s="169"/>
      <c r="AZ477" s="169"/>
      <c r="BA477" s="169"/>
      <c r="BB477" s="169"/>
      <c r="BC477" s="169"/>
      <c r="BD477" s="169"/>
      <c r="BE477" s="169"/>
      <c r="BF477" s="169"/>
      <c r="BG477" s="169"/>
      <c r="BH477" s="169"/>
      <c r="BI477" s="169"/>
      <c r="BJ477" s="169"/>
      <c r="BK477" s="169"/>
      <c r="BL477" s="169"/>
      <c r="BM477" s="169"/>
      <c r="BN477" s="169"/>
      <c r="BO477" s="169"/>
      <c r="BP477" s="169"/>
      <c r="BQ477" s="169"/>
      <c r="BR477" s="169"/>
      <c r="BS477" s="169"/>
      <c r="BT477" s="169"/>
      <c r="BU477" s="169"/>
      <c r="BV477" s="169"/>
      <c r="BW477" s="169"/>
      <c r="BX477" s="169"/>
      <c r="BY477" s="169"/>
      <c r="BZ477" s="169"/>
      <c r="CA477" s="169"/>
      <c r="CB477" s="169"/>
      <c r="CD477" s="21"/>
      <c r="CE477" s="21"/>
      <c r="CF477" s="21"/>
      <c r="CO477" s="63"/>
      <c r="CP477" s="63"/>
      <c r="CQ477" s="63"/>
      <c r="CR477" s="63"/>
      <c r="CS477" s="63"/>
    </row>
    <row r="478" spans="1:97" s="17" customFormat="1" ht="13.5">
      <c r="A478" s="167"/>
      <c r="B478" s="19"/>
      <c r="AD478" s="167"/>
      <c r="AE478" s="167"/>
      <c r="AF478" s="167"/>
      <c r="AG478" s="169"/>
      <c r="AH478" s="169"/>
      <c r="AI478" s="169"/>
      <c r="AJ478" s="169"/>
      <c r="AK478" s="169"/>
      <c r="AL478" s="169"/>
      <c r="AM478" s="169"/>
      <c r="AN478" s="169"/>
      <c r="AO478" s="169"/>
      <c r="AP478" s="169"/>
      <c r="AQ478" s="169"/>
      <c r="AR478" s="169"/>
      <c r="AS478" s="169"/>
      <c r="AT478" s="169"/>
      <c r="AU478" s="169"/>
      <c r="AV478" s="169"/>
      <c r="AW478" s="169"/>
      <c r="AX478" s="169"/>
      <c r="AY478" s="169"/>
      <c r="AZ478" s="169"/>
      <c r="BA478" s="169"/>
      <c r="BB478" s="169"/>
      <c r="BC478" s="169"/>
      <c r="BD478" s="169"/>
      <c r="BE478" s="169"/>
      <c r="BF478" s="169"/>
      <c r="BG478" s="169"/>
      <c r="BH478" s="169"/>
      <c r="BI478" s="169"/>
      <c r="BJ478" s="169"/>
      <c r="BK478" s="169"/>
      <c r="BL478" s="169"/>
      <c r="BM478" s="169"/>
      <c r="BN478" s="169"/>
      <c r="BO478" s="169"/>
      <c r="BP478" s="169"/>
      <c r="BQ478" s="169"/>
      <c r="BR478" s="169"/>
      <c r="BS478" s="169"/>
      <c r="BT478" s="169"/>
      <c r="BU478" s="169"/>
      <c r="BV478" s="169"/>
      <c r="BW478" s="169"/>
      <c r="BX478" s="169"/>
      <c r="BY478" s="169"/>
      <c r="BZ478" s="169"/>
      <c r="CA478" s="169"/>
      <c r="CB478" s="169"/>
      <c r="CD478" s="21"/>
      <c r="CE478" s="21"/>
      <c r="CF478" s="21"/>
      <c r="CO478" s="63"/>
      <c r="CP478" s="63"/>
      <c r="CQ478" s="63"/>
      <c r="CR478" s="63"/>
      <c r="CS478" s="63"/>
    </row>
    <row r="479" spans="1:97" s="17" customFormat="1" ht="13.5">
      <c r="A479" s="167"/>
      <c r="B479" s="19"/>
      <c r="AD479" s="167"/>
      <c r="AE479" s="167"/>
      <c r="AF479" s="167"/>
      <c r="AG479" s="169"/>
      <c r="AH479" s="169"/>
      <c r="AI479" s="169"/>
      <c r="AJ479" s="169"/>
      <c r="AK479" s="169"/>
      <c r="AL479" s="169"/>
      <c r="AM479" s="169"/>
      <c r="AN479" s="169"/>
      <c r="AO479" s="169"/>
      <c r="AP479" s="169"/>
      <c r="AQ479" s="169"/>
      <c r="AR479" s="169"/>
      <c r="AS479" s="169"/>
      <c r="AT479" s="169"/>
      <c r="AU479" s="169"/>
      <c r="AV479" s="169"/>
      <c r="AW479" s="169"/>
      <c r="AX479" s="169"/>
      <c r="AY479" s="169"/>
      <c r="AZ479" s="169"/>
      <c r="BA479" s="169"/>
      <c r="BB479" s="169"/>
      <c r="BC479" s="169"/>
      <c r="BD479" s="169"/>
      <c r="BE479" s="169"/>
      <c r="BF479" s="169"/>
      <c r="BG479" s="169"/>
      <c r="BH479" s="169"/>
      <c r="BI479" s="169"/>
      <c r="BJ479" s="169"/>
      <c r="BK479" s="169"/>
      <c r="BL479" s="169"/>
      <c r="BM479" s="169"/>
      <c r="BN479" s="169"/>
      <c r="BO479" s="169"/>
      <c r="BP479" s="169"/>
      <c r="BQ479" s="169"/>
      <c r="BR479" s="169"/>
      <c r="BS479" s="169"/>
      <c r="BT479" s="169"/>
      <c r="BU479" s="169"/>
      <c r="BV479" s="169"/>
      <c r="BW479" s="169"/>
      <c r="BX479" s="169"/>
      <c r="BY479" s="169"/>
      <c r="BZ479" s="169"/>
      <c r="CA479" s="169"/>
      <c r="CB479" s="169"/>
      <c r="CD479" s="21"/>
      <c r="CE479" s="21"/>
      <c r="CF479" s="21"/>
      <c r="CO479" s="63">
        <v>16</v>
      </c>
      <c r="CP479" s="63" t="s">
        <v>520</v>
      </c>
      <c r="CQ479" s="63" t="s">
        <v>241</v>
      </c>
      <c r="CR479" s="63" t="s">
        <v>521</v>
      </c>
      <c r="CS479" s="63">
        <v>563</v>
      </c>
    </row>
    <row r="480" spans="1:97" s="17" customFormat="1" ht="13.5">
      <c r="A480" s="167"/>
      <c r="B480" s="19"/>
      <c r="AD480" s="167"/>
      <c r="AE480" s="167"/>
      <c r="AF480" s="167"/>
      <c r="AG480" s="169"/>
      <c r="AH480" s="169"/>
      <c r="AI480" s="169"/>
      <c r="AJ480" s="169"/>
      <c r="AK480" s="169"/>
      <c r="AL480" s="169"/>
      <c r="AM480" s="169"/>
      <c r="AN480" s="169"/>
      <c r="AO480" s="169"/>
      <c r="AP480" s="169"/>
      <c r="AQ480" s="169"/>
      <c r="AR480" s="169"/>
      <c r="AS480" s="169"/>
      <c r="AT480" s="169"/>
      <c r="AU480" s="169"/>
      <c r="AV480" s="169"/>
      <c r="AW480" s="169"/>
      <c r="AX480" s="169"/>
      <c r="AY480" s="169"/>
      <c r="AZ480" s="169"/>
      <c r="BA480" s="169"/>
      <c r="BB480" s="169"/>
      <c r="BC480" s="169"/>
      <c r="BD480" s="169"/>
      <c r="BE480" s="169"/>
      <c r="BF480" s="169"/>
      <c r="BG480" s="169"/>
      <c r="BH480" s="169"/>
      <c r="BI480" s="169"/>
      <c r="BJ480" s="169"/>
      <c r="BK480" s="169"/>
      <c r="BL480" s="169"/>
      <c r="BM480" s="169"/>
      <c r="BN480" s="169"/>
      <c r="BO480" s="169"/>
      <c r="BP480" s="169"/>
      <c r="BQ480" s="169"/>
      <c r="BR480" s="169"/>
      <c r="BS480" s="169"/>
      <c r="BT480" s="169"/>
      <c r="BU480" s="169"/>
      <c r="BV480" s="169"/>
      <c r="BW480" s="169"/>
      <c r="BX480" s="169"/>
      <c r="BY480" s="169"/>
      <c r="BZ480" s="169"/>
      <c r="CA480" s="169"/>
      <c r="CB480" s="169"/>
      <c r="CD480" s="21"/>
      <c r="CE480" s="21"/>
      <c r="CF480" s="21"/>
      <c r="CO480" s="63">
        <v>16</v>
      </c>
      <c r="CP480" s="63" t="s">
        <v>520</v>
      </c>
      <c r="CQ480" s="63" t="s">
        <v>241</v>
      </c>
      <c r="CR480" s="63" t="s">
        <v>522</v>
      </c>
      <c r="CS480" s="63">
        <v>564</v>
      </c>
    </row>
    <row r="481" spans="1:97" s="17" customFormat="1" ht="13.5">
      <c r="A481" s="167"/>
      <c r="B481" s="19"/>
      <c r="AD481" s="167"/>
      <c r="AE481" s="167"/>
      <c r="AF481" s="167"/>
      <c r="AG481" s="169"/>
      <c r="AH481" s="169"/>
      <c r="AI481" s="169"/>
      <c r="AJ481" s="169"/>
      <c r="AK481" s="169"/>
      <c r="AL481" s="169"/>
      <c r="AM481" s="169"/>
      <c r="AN481" s="169"/>
      <c r="AO481" s="169"/>
      <c r="AP481" s="169"/>
      <c r="AQ481" s="169"/>
      <c r="AR481" s="169"/>
      <c r="AS481" s="169"/>
      <c r="AT481" s="169"/>
      <c r="AU481" s="169"/>
      <c r="AV481" s="169"/>
      <c r="AW481" s="169"/>
      <c r="AX481" s="169"/>
      <c r="AY481" s="169"/>
      <c r="AZ481" s="169"/>
      <c r="BA481" s="169"/>
      <c r="BB481" s="169"/>
      <c r="BC481" s="169"/>
      <c r="BD481" s="169"/>
      <c r="BE481" s="169"/>
      <c r="BF481" s="169"/>
      <c r="BG481" s="169"/>
      <c r="BH481" s="169"/>
      <c r="BI481" s="169"/>
      <c r="BJ481" s="169"/>
      <c r="BK481" s="169"/>
      <c r="BL481" s="169"/>
      <c r="BM481" s="169"/>
      <c r="BN481" s="169"/>
      <c r="BO481" s="169"/>
      <c r="BP481" s="169"/>
      <c r="BQ481" s="169"/>
      <c r="BR481" s="169"/>
      <c r="BS481" s="169"/>
      <c r="BT481" s="169"/>
      <c r="BU481" s="169"/>
      <c r="BV481" s="169"/>
      <c r="BW481" s="169"/>
      <c r="BX481" s="169"/>
      <c r="BY481" s="169"/>
      <c r="BZ481" s="169"/>
      <c r="CA481" s="169"/>
      <c r="CB481" s="169"/>
      <c r="CD481" s="21"/>
      <c r="CE481" s="21"/>
      <c r="CF481" s="21"/>
      <c r="CO481" s="63">
        <v>16</v>
      </c>
      <c r="CP481" s="63" t="s">
        <v>520</v>
      </c>
      <c r="CQ481" s="63" t="s">
        <v>241</v>
      </c>
      <c r="CR481" s="63" t="s">
        <v>523</v>
      </c>
      <c r="CS481" s="63">
        <v>565</v>
      </c>
    </row>
    <row r="482" spans="1:97" s="17" customFormat="1" ht="13.5">
      <c r="A482" s="167"/>
      <c r="B482" s="19"/>
      <c r="AD482" s="167"/>
      <c r="AE482" s="167"/>
      <c r="AF482" s="167"/>
      <c r="AG482" s="169"/>
      <c r="AH482" s="169"/>
      <c r="AI482" s="169"/>
      <c r="AJ482" s="169"/>
      <c r="AK482" s="169"/>
      <c r="AL482" s="169"/>
      <c r="AM482" s="169"/>
      <c r="AN482" s="169"/>
      <c r="AO482" s="169"/>
      <c r="AP482" s="169"/>
      <c r="AQ482" s="169"/>
      <c r="AR482" s="169"/>
      <c r="AS482" s="169"/>
      <c r="AT482" s="169"/>
      <c r="AU482" s="169"/>
      <c r="AV482" s="169"/>
      <c r="AW482" s="169"/>
      <c r="AX482" s="169"/>
      <c r="AY482" s="169"/>
      <c r="AZ482" s="169"/>
      <c r="BA482" s="169"/>
      <c r="BB482" s="169"/>
      <c r="BC482" s="169"/>
      <c r="BD482" s="169"/>
      <c r="BE482" s="169"/>
      <c r="BF482" s="169"/>
      <c r="BG482" s="169"/>
      <c r="BH482" s="169"/>
      <c r="BI482" s="169"/>
      <c r="BJ482" s="169"/>
      <c r="BK482" s="169"/>
      <c r="BL482" s="169"/>
      <c r="BM482" s="169"/>
      <c r="BN482" s="169"/>
      <c r="BO482" s="169"/>
      <c r="BP482" s="169"/>
      <c r="BQ482" s="169"/>
      <c r="BR482" s="169"/>
      <c r="BS482" s="169"/>
      <c r="BT482" s="169"/>
      <c r="BU482" s="169"/>
      <c r="BV482" s="169"/>
      <c r="BW482" s="169"/>
      <c r="BX482" s="169"/>
      <c r="BY482" s="169"/>
      <c r="BZ482" s="169"/>
      <c r="CA482" s="169"/>
      <c r="CB482" s="169"/>
      <c r="CD482" s="21"/>
      <c r="CE482" s="21"/>
      <c r="CF482" s="21"/>
      <c r="CO482" s="63">
        <v>16</v>
      </c>
      <c r="CP482" s="63" t="s">
        <v>520</v>
      </c>
      <c r="CQ482" s="63" t="s">
        <v>241</v>
      </c>
      <c r="CR482" s="63" t="s">
        <v>524</v>
      </c>
      <c r="CS482" s="63">
        <v>566</v>
      </c>
    </row>
    <row r="483" spans="1:97" s="17" customFormat="1" ht="13.5">
      <c r="A483" s="167"/>
      <c r="B483" s="19"/>
      <c r="AD483" s="167"/>
      <c r="AE483" s="167"/>
      <c r="AF483" s="167"/>
      <c r="AG483" s="169"/>
      <c r="AH483" s="169"/>
      <c r="AI483" s="169"/>
      <c r="AJ483" s="169"/>
      <c r="AK483" s="169"/>
      <c r="AL483" s="169"/>
      <c r="AM483" s="169"/>
      <c r="AN483" s="169"/>
      <c r="AO483" s="169"/>
      <c r="AP483" s="169"/>
      <c r="AQ483" s="169"/>
      <c r="AR483" s="169"/>
      <c r="AS483" s="169"/>
      <c r="AT483" s="169"/>
      <c r="AU483" s="169"/>
      <c r="AV483" s="169"/>
      <c r="AW483" s="169"/>
      <c r="AX483" s="169"/>
      <c r="AY483" s="169"/>
      <c r="AZ483" s="169"/>
      <c r="BA483" s="169"/>
      <c r="BB483" s="169"/>
      <c r="BC483" s="169"/>
      <c r="BD483" s="169"/>
      <c r="BE483" s="169"/>
      <c r="BF483" s="169"/>
      <c r="BG483" s="169"/>
      <c r="BH483" s="169"/>
      <c r="BI483" s="169"/>
      <c r="BJ483" s="169"/>
      <c r="BK483" s="169"/>
      <c r="BL483" s="169"/>
      <c r="BM483" s="169"/>
      <c r="BN483" s="169"/>
      <c r="BO483" s="169"/>
      <c r="BP483" s="169"/>
      <c r="BQ483" s="169"/>
      <c r="BR483" s="169"/>
      <c r="BS483" s="169"/>
      <c r="BT483" s="169"/>
      <c r="BU483" s="169"/>
      <c r="BV483" s="169"/>
      <c r="BW483" s="169"/>
      <c r="BX483" s="169"/>
      <c r="BY483" s="169"/>
      <c r="BZ483" s="169"/>
      <c r="CA483" s="169"/>
      <c r="CB483" s="169"/>
      <c r="CD483" s="21"/>
      <c r="CE483" s="21"/>
      <c r="CF483" s="21"/>
      <c r="CO483" s="63">
        <v>16</v>
      </c>
      <c r="CP483" s="63" t="s">
        <v>520</v>
      </c>
      <c r="CQ483" s="63" t="s">
        <v>241</v>
      </c>
      <c r="CR483" s="63" t="s">
        <v>525</v>
      </c>
      <c r="CS483" s="63">
        <v>567</v>
      </c>
    </row>
    <row r="484" spans="1:97" s="17" customFormat="1" ht="13.5">
      <c r="A484" s="167"/>
      <c r="B484" s="19"/>
      <c r="AD484" s="167"/>
      <c r="AE484" s="167"/>
      <c r="AF484" s="167"/>
      <c r="AG484" s="169"/>
      <c r="AH484" s="169"/>
      <c r="AI484" s="169"/>
      <c r="AJ484" s="169"/>
      <c r="AK484" s="169"/>
      <c r="AL484" s="169"/>
      <c r="AM484" s="169"/>
      <c r="AN484" s="169"/>
      <c r="AO484" s="169"/>
      <c r="AP484" s="169"/>
      <c r="AQ484" s="169"/>
      <c r="AR484" s="169"/>
      <c r="AS484" s="169"/>
      <c r="AT484" s="169"/>
      <c r="AU484" s="169"/>
      <c r="AV484" s="169"/>
      <c r="AW484" s="169"/>
      <c r="AX484" s="169"/>
      <c r="AY484" s="169"/>
      <c r="AZ484" s="169"/>
      <c r="BA484" s="169"/>
      <c r="BB484" s="169"/>
      <c r="BC484" s="169"/>
      <c r="BD484" s="169"/>
      <c r="BE484" s="169"/>
      <c r="BF484" s="169"/>
      <c r="BG484" s="169"/>
      <c r="BH484" s="169"/>
      <c r="BI484" s="169"/>
      <c r="BJ484" s="169"/>
      <c r="BK484" s="169"/>
      <c r="BL484" s="169"/>
      <c r="BM484" s="169"/>
      <c r="BN484" s="169"/>
      <c r="BO484" s="169"/>
      <c r="BP484" s="169"/>
      <c r="BQ484" s="169"/>
      <c r="BR484" s="169"/>
      <c r="BS484" s="169"/>
      <c r="BT484" s="169"/>
      <c r="BU484" s="169"/>
      <c r="BV484" s="169"/>
      <c r="BW484" s="169"/>
      <c r="BX484" s="169"/>
      <c r="BY484" s="169"/>
      <c r="BZ484" s="169"/>
      <c r="CA484" s="169"/>
      <c r="CB484" s="169"/>
      <c r="CD484" s="21"/>
      <c r="CE484" s="21"/>
      <c r="CF484" s="21"/>
      <c r="CO484" s="63">
        <v>16</v>
      </c>
      <c r="CP484" s="63" t="s">
        <v>520</v>
      </c>
      <c r="CQ484" s="63" t="s">
        <v>241</v>
      </c>
      <c r="CR484" s="63" t="s">
        <v>526</v>
      </c>
      <c r="CS484" s="63">
        <v>568</v>
      </c>
    </row>
    <row r="485" spans="1:97" s="17" customFormat="1" ht="13.5">
      <c r="A485" s="167"/>
      <c r="B485" s="19"/>
      <c r="AD485" s="167"/>
      <c r="AE485" s="167"/>
      <c r="AF485" s="167"/>
      <c r="AG485" s="169"/>
      <c r="AH485" s="169"/>
      <c r="AI485" s="169"/>
      <c r="AJ485" s="169"/>
      <c r="AK485" s="169"/>
      <c r="AL485" s="169"/>
      <c r="AM485" s="169"/>
      <c r="AN485" s="169"/>
      <c r="AO485" s="169"/>
      <c r="AP485" s="169"/>
      <c r="AQ485" s="169"/>
      <c r="AR485" s="169"/>
      <c r="AS485" s="169"/>
      <c r="AT485" s="169"/>
      <c r="AU485" s="169"/>
      <c r="AV485" s="169"/>
      <c r="AW485" s="169"/>
      <c r="AX485" s="169"/>
      <c r="AY485" s="169"/>
      <c r="AZ485" s="169"/>
      <c r="BA485" s="169"/>
      <c r="BB485" s="169"/>
      <c r="BC485" s="169"/>
      <c r="BD485" s="169"/>
      <c r="BE485" s="169"/>
      <c r="BF485" s="169"/>
      <c r="BG485" s="169"/>
      <c r="BH485" s="169"/>
      <c r="BI485" s="169"/>
      <c r="BJ485" s="169"/>
      <c r="BK485" s="169"/>
      <c r="BL485" s="169"/>
      <c r="BM485" s="169"/>
      <c r="BN485" s="169"/>
      <c r="BO485" s="169"/>
      <c r="BP485" s="169"/>
      <c r="BQ485" s="169"/>
      <c r="BR485" s="169"/>
      <c r="BS485" s="169"/>
      <c r="BT485" s="169"/>
      <c r="BU485" s="169"/>
      <c r="BV485" s="169"/>
      <c r="BW485" s="169"/>
      <c r="BX485" s="169"/>
      <c r="BY485" s="169"/>
      <c r="BZ485" s="169"/>
      <c r="CA485" s="169"/>
      <c r="CB485" s="169"/>
      <c r="CD485" s="21"/>
      <c r="CE485" s="21"/>
      <c r="CF485" s="21"/>
      <c r="CO485" s="63">
        <v>16</v>
      </c>
      <c r="CP485" s="63" t="s">
        <v>520</v>
      </c>
      <c r="CQ485" s="63" t="s">
        <v>241</v>
      </c>
      <c r="CR485" s="63" t="s">
        <v>527</v>
      </c>
      <c r="CS485" s="63">
        <v>569</v>
      </c>
    </row>
    <row r="486" spans="1:97" s="17" customFormat="1" ht="13.5">
      <c r="A486" s="167"/>
      <c r="B486" s="19"/>
      <c r="AD486" s="167"/>
      <c r="AE486" s="167"/>
      <c r="AF486" s="167"/>
      <c r="AG486" s="169"/>
      <c r="AH486" s="169"/>
      <c r="AI486" s="169"/>
      <c r="AJ486" s="169"/>
      <c r="AK486" s="169"/>
      <c r="AL486" s="169"/>
      <c r="AM486" s="169"/>
      <c r="AN486" s="169"/>
      <c r="AO486" s="169"/>
      <c r="AP486" s="169"/>
      <c r="AQ486" s="169"/>
      <c r="AR486" s="169"/>
      <c r="AS486" s="169"/>
      <c r="AT486" s="169"/>
      <c r="AU486" s="169"/>
      <c r="AV486" s="169"/>
      <c r="AW486" s="169"/>
      <c r="AX486" s="169"/>
      <c r="AY486" s="169"/>
      <c r="AZ486" s="169"/>
      <c r="BA486" s="169"/>
      <c r="BB486" s="169"/>
      <c r="BC486" s="169"/>
      <c r="BD486" s="169"/>
      <c r="BE486" s="169"/>
      <c r="BF486" s="169"/>
      <c r="BG486" s="169"/>
      <c r="BH486" s="169"/>
      <c r="BI486" s="169"/>
      <c r="BJ486" s="169"/>
      <c r="BK486" s="169"/>
      <c r="BL486" s="169"/>
      <c r="BM486" s="169"/>
      <c r="BN486" s="169"/>
      <c r="BO486" s="169"/>
      <c r="BP486" s="169"/>
      <c r="BQ486" s="169"/>
      <c r="BR486" s="169"/>
      <c r="BS486" s="169"/>
      <c r="BT486" s="169"/>
      <c r="BU486" s="169"/>
      <c r="BV486" s="169"/>
      <c r="BW486" s="169"/>
      <c r="BX486" s="169"/>
      <c r="BY486" s="169"/>
      <c r="BZ486" s="169"/>
      <c r="CA486" s="169"/>
      <c r="CB486" s="169"/>
      <c r="CD486" s="21"/>
      <c r="CE486" s="21"/>
      <c r="CF486" s="21"/>
      <c r="CO486" s="63">
        <v>16</v>
      </c>
      <c r="CP486" s="63" t="s">
        <v>520</v>
      </c>
      <c r="CQ486" s="63" t="s">
        <v>241</v>
      </c>
      <c r="CR486" s="63" t="s">
        <v>528</v>
      </c>
      <c r="CS486" s="63">
        <v>570</v>
      </c>
    </row>
    <row r="487" spans="1:97" s="17" customFormat="1" ht="13.5">
      <c r="A487" s="167"/>
      <c r="B487" s="19"/>
      <c r="AD487" s="167"/>
      <c r="AE487" s="167"/>
      <c r="AF487" s="167"/>
      <c r="AG487" s="169"/>
      <c r="AH487" s="169"/>
      <c r="AI487" s="169"/>
      <c r="AJ487" s="169"/>
      <c r="AK487" s="169"/>
      <c r="AL487" s="169"/>
      <c r="AM487" s="169"/>
      <c r="AN487" s="169"/>
      <c r="AO487" s="169"/>
      <c r="AP487" s="169"/>
      <c r="AQ487" s="169"/>
      <c r="AR487" s="169"/>
      <c r="AS487" s="169"/>
      <c r="AT487" s="169"/>
      <c r="AU487" s="169"/>
      <c r="AV487" s="169"/>
      <c r="AW487" s="169"/>
      <c r="AX487" s="169"/>
      <c r="AY487" s="169"/>
      <c r="AZ487" s="169"/>
      <c r="BA487" s="169"/>
      <c r="BB487" s="169"/>
      <c r="BC487" s="169"/>
      <c r="BD487" s="169"/>
      <c r="BE487" s="169"/>
      <c r="BF487" s="169"/>
      <c r="BG487" s="169"/>
      <c r="BH487" s="169"/>
      <c r="BI487" s="169"/>
      <c r="BJ487" s="169"/>
      <c r="BK487" s="169"/>
      <c r="BL487" s="169"/>
      <c r="BM487" s="169"/>
      <c r="BN487" s="169"/>
      <c r="BO487" s="169"/>
      <c r="BP487" s="169"/>
      <c r="BQ487" s="169"/>
      <c r="BR487" s="169"/>
      <c r="BS487" s="169"/>
      <c r="BT487" s="169"/>
      <c r="BU487" s="169"/>
      <c r="BV487" s="169"/>
      <c r="BW487" s="169"/>
      <c r="BX487" s="169"/>
      <c r="BY487" s="169"/>
      <c r="BZ487" s="169"/>
      <c r="CA487" s="169"/>
      <c r="CB487" s="169"/>
      <c r="CD487" s="21"/>
      <c r="CE487" s="21"/>
      <c r="CF487" s="21"/>
      <c r="CO487" s="63">
        <v>16</v>
      </c>
      <c r="CP487" s="63" t="s">
        <v>520</v>
      </c>
      <c r="CQ487" s="63" t="s">
        <v>241</v>
      </c>
      <c r="CR487" s="63" t="s">
        <v>529</v>
      </c>
      <c r="CS487" s="63">
        <v>571</v>
      </c>
    </row>
    <row r="488" spans="1:97" s="17" customFormat="1" ht="13.5">
      <c r="A488" s="167"/>
      <c r="B488" s="19"/>
      <c r="AD488" s="167"/>
      <c r="AE488" s="167"/>
      <c r="AF488" s="167"/>
      <c r="AG488" s="169"/>
      <c r="AH488" s="169"/>
      <c r="AI488" s="169"/>
      <c r="AJ488" s="169"/>
      <c r="AK488" s="169"/>
      <c r="AL488" s="169"/>
      <c r="AM488" s="169"/>
      <c r="AN488" s="169"/>
      <c r="AO488" s="169"/>
      <c r="AP488" s="169"/>
      <c r="AQ488" s="169"/>
      <c r="AR488" s="169"/>
      <c r="AS488" s="169"/>
      <c r="AT488" s="169"/>
      <c r="AU488" s="169"/>
      <c r="AV488" s="169"/>
      <c r="AW488" s="169"/>
      <c r="AX488" s="169"/>
      <c r="AY488" s="169"/>
      <c r="AZ488" s="169"/>
      <c r="BA488" s="169"/>
      <c r="BB488" s="169"/>
      <c r="BC488" s="169"/>
      <c r="BD488" s="169"/>
      <c r="BE488" s="169"/>
      <c r="BF488" s="169"/>
      <c r="BG488" s="169"/>
      <c r="BH488" s="169"/>
      <c r="BI488" s="169"/>
      <c r="BJ488" s="169"/>
      <c r="BK488" s="169"/>
      <c r="BL488" s="169"/>
      <c r="BM488" s="169"/>
      <c r="BN488" s="169"/>
      <c r="BO488" s="169"/>
      <c r="BP488" s="169"/>
      <c r="BQ488" s="169"/>
      <c r="BR488" s="169"/>
      <c r="BS488" s="169"/>
      <c r="BT488" s="169"/>
      <c r="BU488" s="169"/>
      <c r="BV488" s="169"/>
      <c r="BW488" s="169"/>
      <c r="BX488" s="169"/>
      <c r="BY488" s="169"/>
      <c r="BZ488" s="169"/>
      <c r="CA488" s="169"/>
      <c r="CB488" s="169"/>
      <c r="CD488" s="21"/>
      <c r="CE488" s="21"/>
      <c r="CF488" s="21"/>
      <c r="CO488" s="63">
        <v>16</v>
      </c>
      <c r="CP488" s="63" t="s">
        <v>520</v>
      </c>
      <c r="CQ488" s="63" t="s">
        <v>241</v>
      </c>
      <c r="CR488" s="63" t="s">
        <v>530</v>
      </c>
      <c r="CS488" s="63">
        <v>572</v>
      </c>
    </row>
    <row r="489" spans="1:97" s="17" customFormat="1" ht="13.5">
      <c r="A489" s="167"/>
      <c r="B489" s="19"/>
      <c r="AD489" s="167"/>
      <c r="AE489" s="167"/>
      <c r="AF489" s="167"/>
      <c r="AG489" s="169"/>
      <c r="AH489" s="169"/>
      <c r="AI489" s="169"/>
      <c r="AJ489" s="169"/>
      <c r="AK489" s="169"/>
      <c r="AL489" s="169"/>
      <c r="AM489" s="169"/>
      <c r="AN489" s="169"/>
      <c r="AO489" s="169"/>
      <c r="AP489" s="169"/>
      <c r="AQ489" s="169"/>
      <c r="AR489" s="169"/>
      <c r="AS489" s="169"/>
      <c r="AT489" s="169"/>
      <c r="AU489" s="169"/>
      <c r="AV489" s="169"/>
      <c r="AW489" s="169"/>
      <c r="AX489" s="169"/>
      <c r="AY489" s="169"/>
      <c r="AZ489" s="169"/>
      <c r="BA489" s="169"/>
      <c r="BB489" s="169"/>
      <c r="BC489" s="169"/>
      <c r="BD489" s="169"/>
      <c r="BE489" s="169"/>
      <c r="BF489" s="169"/>
      <c r="BG489" s="169"/>
      <c r="BH489" s="169"/>
      <c r="BI489" s="169"/>
      <c r="BJ489" s="169"/>
      <c r="BK489" s="169"/>
      <c r="BL489" s="169"/>
      <c r="BM489" s="169"/>
      <c r="BN489" s="169"/>
      <c r="BO489" s="169"/>
      <c r="BP489" s="169"/>
      <c r="BQ489" s="169"/>
      <c r="BR489" s="169"/>
      <c r="BS489" s="169"/>
      <c r="BT489" s="169"/>
      <c r="BU489" s="169"/>
      <c r="BV489" s="169"/>
      <c r="BW489" s="169"/>
      <c r="BX489" s="169"/>
      <c r="BY489" s="169"/>
      <c r="BZ489" s="169"/>
      <c r="CA489" s="169"/>
      <c r="CB489" s="169"/>
      <c r="CD489" s="21"/>
      <c r="CE489" s="21"/>
      <c r="CF489" s="21"/>
      <c r="CO489" s="63">
        <v>16</v>
      </c>
      <c r="CP489" s="63" t="s">
        <v>520</v>
      </c>
      <c r="CQ489" s="63" t="s">
        <v>241</v>
      </c>
      <c r="CR489" s="63" t="s">
        <v>531</v>
      </c>
      <c r="CS489" s="63">
        <v>573</v>
      </c>
    </row>
    <row r="490" spans="1:97" s="17" customFormat="1" ht="13.5">
      <c r="A490" s="167"/>
      <c r="B490" s="19"/>
      <c r="AD490" s="167"/>
      <c r="AE490" s="167"/>
      <c r="AF490" s="167"/>
      <c r="AG490" s="169"/>
      <c r="AH490" s="169"/>
      <c r="AI490" s="169"/>
      <c r="AJ490" s="169"/>
      <c r="AK490" s="169"/>
      <c r="AL490" s="169"/>
      <c r="AM490" s="169"/>
      <c r="AN490" s="169"/>
      <c r="AO490" s="169"/>
      <c r="AP490" s="169"/>
      <c r="AQ490" s="169"/>
      <c r="AR490" s="169"/>
      <c r="AS490" s="169"/>
      <c r="AT490" s="169"/>
      <c r="AU490" s="169"/>
      <c r="AV490" s="169"/>
      <c r="AW490" s="169"/>
      <c r="AX490" s="169"/>
      <c r="AY490" s="169"/>
      <c r="AZ490" s="169"/>
      <c r="BA490" s="169"/>
      <c r="BB490" s="169"/>
      <c r="BC490" s="169"/>
      <c r="BD490" s="169"/>
      <c r="BE490" s="169"/>
      <c r="BF490" s="169"/>
      <c r="BG490" s="169"/>
      <c r="BH490" s="169"/>
      <c r="BI490" s="169"/>
      <c r="BJ490" s="169"/>
      <c r="BK490" s="169"/>
      <c r="BL490" s="169"/>
      <c r="BM490" s="169"/>
      <c r="BN490" s="169"/>
      <c r="BO490" s="169"/>
      <c r="BP490" s="169"/>
      <c r="BQ490" s="169"/>
      <c r="BR490" s="169"/>
      <c r="BS490" s="169"/>
      <c r="BT490" s="169"/>
      <c r="BU490" s="169"/>
      <c r="BV490" s="169"/>
      <c r="BW490" s="169"/>
      <c r="BX490" s="169"/>
      <c r="BY490" s="169"/>
      <c r="BZ490" s="169"/>
      <c r="CA490" s="169"/>
      <c r="CB490" s="169"/>
      <c r="CD490" s="21"/>
      <c r="CE490" s="21"/>
      <c r="CF490" s="21"/>
      <c r="CO490" s="63">
        <v>16</v>
      </c>
      <c r="CP490" s="63" t="s">
        <v>520</v>
      </c>
      <c r="CQ490" s="63" t="s">
        <v>241</v>
      </c>
      <c r="CR490" s="63" t="s">
        <v>532</v>
      </c>
      <c r="CS490" s="63">
        <v>574</v>
      </c>
    </row>
    <row r="491" spans="1:97" s="17" customFormat="1" ht="13.5">
      <c r="A491" s="167"/>
      <c r="B491" s="19"/>
      <c r="AD491" s="167"/>
      <c r="AE491" s="167"/>
      <c r="AF491" s="167"/>
      <c r="AG491" s="169"/>
      <c r="AH491" s="169"/>
      <c r="AI491" s="169"/>
      <c r="AJ491" s="169"/>
      <c r="AK491" s="169"/>
      <c r="AL491" s="169"/>
      <c r="AM491" s="169"/>
      <c r="AN491" s="169"/>
      <c r="AO491" s="169"/>
      <c r="AP491" s="169"/>
      <c r="AQ491" s="169"/>
      <c r="AR491" s="169"/>
      <c r="AS491" s="169"/>
      <c r="AT491" s="169"/>
      <c r="AU491" s="169"/>
      <c r="AV491" s="169"/>
      <c r="AW491" s="169"/>
      <c r="AX491" s="169"/>
      <c r="AY491" s="169"/>
      <c r="AZ491" s="169"/>
      <c r="BA491" s="169"/>
      <c r="BB491" s="169"/>
      <c r="BC491" s="169"/>
      <c r="BD491" s="169"/>
      <c r="BE491" s="169"/>
      <c r="BF491" s="169"/>
      <c r="BG491" s="169"/>
      <c r="BH491" s="169"/>
      <c r="BI491" s="169"/>
      <c r="BJ491" s="169"/>
      <c r="BK491" s="169"/>
      <c r="BL491" s="169"/>
      <c r="BM491" s="169"/>
      <c r="BN491" s="169"/>
      <c r="BO491" s="169"/>
      <c r="BP491" s="169"/>
      <c r="BQ491" s="169"/>
      <c r="BR491" s="169"/>
      <c r="BS491" s="169"/>
      <c r="BT491" s="169"/>
      <c r="BU491" s="169"/>
      <c r="BV491" s="169"/>
      <c r="BW491" s="169"/>
      <c r="BX491" s="169"/>
      <c r="BY491" s="169"/>
      <c r="BZ491" s="169"/>
      <c r="CA491" s="169"/>
      <c r="CB491" s="169"/>
      <c r="CD491" s="21"/>
      <c r="CE491" s="21"/>
      <c r="CF491" s="21"/>
      <c r="CO491" s="63">
        <v>16</v>
      </c>
      <c r="CP491" s="63" t="s">
        <v>520</v>
      </c>
      <c r="CQ491" s="63" t="s">
        <v>241</v>
      </c>
      <c r="CR491" s="63" t="s">
        <v>533</v>
      </c>
      <c r="CS491" s="63">
        <v>575</v>
      </c>
    </row>
    <row r="492" spans="1:97" s="17" customFormat="1" ht="13.5">
      <c r="A492" s="167"/>
      <c r="B492" s="19"/>
      <c r="AD492" s="167"/>
      <c r="AE492" s="167"/>
      <c r="AF492" s="167"/>
      <c r="AG492" s="169"/>
      <c r="AH492" s="169"/>
      <c r="AI492" s="169"/>
      <c r="AJ492" s="169"/>
      <c r="AK492" s="169"/>
      <c r="AL492" s="169"/>
      <c r="AM492" s="169"/>
      <c r="AN492" s="169"/>
      <c r="AO492" s="169"/>
      <c r="AP492" s="169"/>
      <c r="AQ492" s="169"/>
      <c r="AR492" s="169"/>
      <c r="AS492" s="169"/>
      <c r="AT492" s="169"/>
      <c r="AU492" s="169"/>
      <c r="AV492" s="169"/>
      <c r="AW492" s="169"/>
      <c r="AX492" s="169"/>
      <c r="AY492" s="169"/>
      <c r="AZ492" s="169"/>
      <c r="BA492" s="169"/>
      <c r="BB492" s="169"/>
      <c r="BC492" s="169"/>
      <c r="BD492" s="169"/>
      <c r="BE492" s="169"/>
      <c r="BF492" s="169"/>
      <c r="BG492" s="169"/>
      <c r="BH492" s="169"/>
      <c r="BI492" s="169"/>
      <c r="BJ492" s="169"/>
      <c r="BK492" s="169"/>
      <c r="BL492" s="169"/>
      <c r="BM492" s="169"/>
      <c r="BN492" s="169"/>
      <c r="BO492" s="169"/>
      <c r="BP492" s="169"/>
      <c r="BQ492" s="169"/>
      <c r="BR492" s="169"/>
      <c r="BS492" s="169"/>
      <c r="BT492" s="169"/>
      <c r="BU492" s="169"/>
      <c r="BV492" s="169"/>
      <c r="BW492" s="169"/>
      <c r="BX492" s="169"/>
      <c r="BY492" s="169"/>
      <c r="BZ492" s="169"/>
      <c r="CA492" s="169"/>
      <c r="CB492" s="169"/>
      <c r="CD492" s="21"/>
      <c r="CE492" s="21"/>
      <c r="CF492" s="21"/>
      <c r="CO492" s="63">
        <v>16</v>
      </c>
      <c r="CP492" s="63" t="s">
        <v>520</v>
      </c>
      <c r="CQ492" s="63" t="s">
        <v>241</v>
      </c>
      <c r="CR492" s="63" t="s">
        <v>534</v>
      </c>
      <c r="CS492" s="63">
        <v>576</v>
      </c>
    </row>
    <row r="493" spans="1:97" s="17" customFormat="1" ht="13.5">
      <c r="A493" s="167"/>
      <c r="B493" s="19"/>
      <c r="AD493" s="167"/>
      <c r="AE493" s="167"/>
      <c r="AF493" s="167"/>
      <c r="AG493" s="169"/>
      <c r="AH493" s="169"/>
      <c r="AI493" s="169"/>
      <c r="AJ493" s="169"/>
      <c r="AK493" s="169"/>
      <c r="AL493" s="169"/>
      <c r="AM493" s="169"/>
      <c r="AN493" s="169"/>
      <c r="AO493" s="169"/>
      <c r="AP493" s="169"/>
      <c r="AQ493" s="169"/>
      <c r="AR493" s="169"/>
      <c r="AS493" s="169"/>
      <c r="AT493" s="169"/>
      <c r="AU493" s="169"/>
      <c r="AV493" s="169"/>
      <c r="AW493" s="169"/>
      <c r="AX493" s="169"/>
      <c r="AY493" s="169"/>
      <c r="AZ493" s="169"/>
      <c r="BA493" s="169"/>
      <c r="BB493" s="169"/>
      <c r="BC493" s="169"/>
      <c r="BD493" s="169"/>
      <c r="BE493" s="169"/>
      <c r="BF493" s="169"/>
      <c r="BG493" s="169"/>
      <c r="BH493" s="169"/>
      <c r="BI493" s="169"/>
      <c r="BJ493" s="169"/>
      <c r="BK493" s="169"/>
      <c r="BL493" s="169"/>
      <c r="BM493" s="169"/>
      <c r="BN493" s="169"/>
      <c r="BO493" s="169"/>
      <c r="BP493" s="169"/>
      <c r="BQ493" s="169"/>
      <c r="BR493" s="169"/>
      <c r="BS493" s="169"/>
      <c r="BT493" s="169"/>
      <c r="BU493" s="169"/>
      <c r="BV493" s="169"/>
      <c r="BW493" s="169"/>
      <c r="BX493" s="169"/>
      <c r="BY493" s="169"/>
      <c r="BZ493" s="169"/>
      <c r="CA493" s="169"/>
      <c r="CB493" s="169"/>
      <c r="CD493" s="21"/>
      <c r="CE493" s="21"/>
      <c r="CF493" s="21"/>
      <c r="CO493" s="63">
        <v>16</v>
      </c>
      <c r="CP493" s="63" t="s">
        <v>520</v>
      </c>
      <c r="CQ493" s="63" t="s">
        <v>241</v>
      </c>
      <c r="CR493" s="63" t="s">
        <v>535</v>
      </c>
      <c r="CS493" s="63">
        <v>577</v>
      </c>
    </row>
    <row r="494" spans="1:97" s="17" customFormat="1" ht="13.5">
      <c r="A494" s="167"/>
      <c r="B494" s="19"/>
      <c r="AD494" s="167"/>
      <c r="AE494" s="167"/>
      <c r="AF494" s="167"/>
      <c r="AG494" s="169"/>
      <c r="AH494" s="169"/>
      <c r="AI494" s="169"/>
      <c r="AJ494" s="169"/>
      <c r="AK494" s="169"/>
      <c r="AL494" s="169"/>
      <c r="AM494" s="169"/>
      <c r="AN494" s="169"/>
      <c r="AO494" s="169"/>
      <c r="AP494" s="169"/>
      <c r="AQ494" s="169"/>
      <c r="AR494" s="169"/>
      <c r="AS494" s="169"/>
      <c r="AT494" s="169"/>
      <c r="AU494" s="169"/>
      <c r="AV494" s="169"/>
      <c r="AW494" s="169"/>
      <c r="AX494" s="169"/>
      <c r="AY494" s="169"/>
      <c r="AZ494" s="169"/>
      <c r="BA494" s="169"/>
      <c r="BB494" s="169"/>
      <c r="BC494" s="169"/>
      <c r="BD494" s="169"/>
      <c r="BE494" s="169"/>
      <c r="BF494" s="169"/>
      <c r="BG494" s="169"/>
      <c r="BH494" s="169"/>
      <c r="BI494" s="169"/>
      <c r="BJ494" s="169"/>
      <c r="BK494" s="169"/>
      <c r="BL494" s="169"/>
      <c r="BM494" s="169"/>
      <c r="BN494" s="169"/>
      <c r="BO494" s="169"/>
      <c r="BP494" s="169"/>
      <c r="BQ494" s="169"/>
      <c r="BR494" s="169"/>
      <c r="BS494" s="169"/>
      <c r="BT494" s="169"/>
      <c r="BU494" s="169"/>
      <c r="BV494" s="169"/>
      <c r="BW494" s="169"/>
      <c r="BX494" s="169"/>
      <c r="BY494" s="169"/>
      <c r="BZ494" s="169"/>
      <c r="CA494" s="169"/>
      <c r="CB494" s="169"/>
      <c r="CD494" s="21"/>
      <c r="CE494" s="21"/>
      <c r="CF494" s="21"/>
      <c r="CO494" s="63">
        <v>16</v>
      </c>
      <c r="CP494" s="63" t="s">
        <v>520</v>
      </c>
      <c r="CQ494" s="63" t="s">
        <v>241</v>
      </c>
      <c r="CR494" s="63" t="s">
        <v>536</v>
      </c>
      <c r="CS494" s="63">
        <v>578</v>
      </c>
    </row>
    <row r="495" spans="1:97" s="17" customFormat="1" ht="13.5">
      <c r="A495" s="167"/>
      <c r="B495" s="19"/>
      <c r="AD495" s="167"/>
      <c r="AE495" s="167"/>
      <c r="AF495" s="167"/>
      <c r="AG495" s="169"/>
      <c r="AH495" s="169"/>
      <c r="AI495" s="169"/>
      <c r="AJ495" s="169"/>
      <c r="AK495" s="169"/>
      <c r="AL495" s="169"/>
      <c r="AM495" s="169"/>
      <c r="AN495" s="169"/>
      <c r="AO495" s="169"/>
      <c r="AP495" s="169"/>
      <c r="AQ495" s="169"/>
      <c r="AR495" s="169"/>
      <c r="AS495" s="169"/>
      <c r="AT495" s="169"/>
      <c r="AU495" s="169"/>
      <c r="AV495" s="169"/>
      <c r="AW495" s="169"/>
      <c r="AX495" s="169"/>
      <c r="AY495" s="169"/>
      <c r="AZ495" s="169"/>
      <c r="BA495" s="169"/>
      <c r="BB495" s="169"/>
      <c r="BC495" s="169"/>
      <c r="BD495" s="169"/>
      <c r="BE495" s="169"/>
      <c r="BF495" s="169"/>
      <c r="BG495" s="169"/>
      <c r="BH495" s="169"/>
      <c r="BI495" s="169"/>
      <c r="BJ495" s="169"/>
      <c r="BK495" s="169"/>
      <c r="BL495" s="169"/>
      <c r="BM495" s="169"/>
      <c r="BN495" s="169"/>
      <c r="BO495" s="169"/>
      <c r="BP495" s="169"/>
      <c r="BQ495" s="169"/>
      <c r="BR495" s="169"/>
      <c r="BS495" s="169"/>
      <c r="BT495" s="169"/>
      <c r="BU495" s="169"/>
      <c r="BV495" s="169"/>
      <c r="BW495" s="169"/>
      <c r="BX495" s="169"/>
      <c r="BY495" s="169"/>
      <c r="BZ495" s="169"/>
      <c r="CA495" s="169"/>
      <c r="CB495" s="169"/>
      <c r="CD495" s="21"/>
      <c r="CE495" s="21"/>
      <c r="CF495" s="21"/>
      <c r="CO495" s="63">
        <v>16</v>
      </c>
      <c r="CP495" s="63" t="s">
        <v>520</v>
      </c>
      <c r="CQ495" s="63" t="s">
        <v>241</v>
      </c>
      <c r="CR495" s="63" t="s">
        <v>537</v>
      </c>
      <c r="CS495" s="63">
        <v>579</v>
      </c>
    </row>
    <row r="496" spans="1:97" s="17" customFormat="1" ht="13.5">
      <c r="A496" s="167"/>
      <c r="B496" s="19"/>
      <c r="AD496" s="167"/>
      <c r="AE496" s="167"/>
      <c r="AF496" s="167"/>
      <c r="AG496" s="169"/>
      <c r="AH496" s="169"/>
      <c r="AI496" s="169"/>
      <c r="AJ496" s="169"/>
      <c r="AK496" s="169"/>
      <c r="AL496" s="169"/>
      <c r="AM496" s="169"/>
      <c r="AN496" s="169"/>
      <c r="AO496" s="169"/>
      <c r="AP496" s="169"/>
      <c r="AQ496" s="169"/>
      <c r="AR496" s="169"/>
      <c r="AS496" s="169"/>
      <c r="AT496" s="169"/>
      <c r="AU496" s="169"/>
      <c r="AV496" s="169"/>
      <c r="AW496" s="169"/>
      <c r="AX496" s="169"/>
      <c r="AY496" s="169"/>
      <c r="AZ496" s="169"/>
      <c r="BA496" s="169"/>
      <c r="BB496" s="169"/>
      <c r="BC496" s="169"/>
      <c r="BD496" s="169"/>
      <c r="BE496" s="169"/>
      <c r="BF496" s="169"/>
      <c r="BG496" s="169"/>
      <c r="BH496" s="169"/>
      <c r="BI496" s="169"/>
      <c r="BJ496" s="169"/>
      <c r="BK496" s="169"/>
      <c r="BL496" s="169"/>
      <c r="BM496" s="169"/>
      <c r="BN496" s="169"/>
      <c r="BO496" s="169"/>
      <c r="BP496" s="169"/>
      <c r="BQ496" s="169"/>
      <c r="BR496" s="169"/>
      <c r="BS496" s="169"/>
      <c r="BT496" s="169"/>
      <c r="BU496" s="169"/>
      <c r="BV496" s="169"/>
      <c r="BW496" s="169"/>
      <c r="BX496" s="169"/>
      <c r="BY496" s="169"/>
      <c r="BZ496" s="169"/>
      <c r="CA496" s="169"/>
      <c r="CB496" s="169"/>
      <c r="CD496" s="21"/>
      <c r="CE496" s="21"/>
      <c r="CF496" s="21"/>
      <c r="CO496" s="63">
        <v>16</v>
      </c>
      <c r="CP496" s="63" t="s">
        <v>520</v>
      </c>
      <c r="CQ496" s="63" t="s">
        <v>241</v>
      </c>
      <c r="CR496" s="63" t="s">
        <v>538</v>
      </c>
      <c r="CS496" s="63">
        <v>580</v>
      </c>
    </row>
    <row r="497" spans="1:97" s="17" customFormat="1" ht="13.5">
      <c r="A497" s="167"/>
      <c r="B497" s="19"/>
      <c r="AD497" s="167"/>
      <c r="AE497" s="167"/>
      <c r="AF497" s="167"/>
      <c r="AG497" s="169"/>
      <c r="AH497" s="169"/>
      <c r="AI497" s="169"/>
      <c r="AJ497" s="169"/>
      <c r="AK497" s="169"/>
      <c r="AL497" s="169"/>
      <c r="AM497" s="169"/>
      <c r="AN497" s="169"/>
      <c r="AO497" s="169"/>
      <c r="AP497" s="169"/>
      <c r="AQ497" s="169"/>
      <c r="AR497" s="169"/>
      <c r="AS497" s="169"/>
      <c r="AT497" s="169"/>
      <c r="AU497" s="169"/>
      <c r="AV497" s="169"/>
      <c r="AW497" s="169"/>
      <c r="AX497" s="169"/>
      <c r="AY497" s="169"/>
      <c r="AZ497" s="169"/>
      <c r="BA497" s="169"/>
      <c r="BB497" s="169"/>
      <c r="BC497" s="169"/>
      <c r="BD497" s="169"/>
      <c r="BE497" s="169"/>
      <c r="BF497" s="169"/>
      <c r="BG497" s="169"/>
      <c r="BH497" s="169"/>
      <c r="BI497" s="169"/>
      <c r="BJ497" s="169"/>
      <c r="BK497" s="169"/>
      <c r="BL497" s="169"/>
      <c r="BM497" s="169"/>
      <c r="BN497" s="169"/>
      <c r="BO497" s="169"/>
      <c r="BP497" s="169"/>
      <c r="BQ497" s="169"/>
      <c r="BR497" s="169"/>
      <c r="BS497" s="169"/>
      <c r="BT497" s="169"/>
      <c r="BU497" s="169"/>
      <c r="BV497" s="169"/>
      <c r="BW497" s="169"/>
      <c r="BX497" s="169"/>
      <c r="BY497" s="169"/>
      <c r="BZ497" s="169"/>
      <c r="CA497" s="169"/>
      <c r="CB497" s="169"/>
      <c r="CD497" s="21"/>
      <c r="CE497" s="21"/>
      <c r="CF497" s="21"/>
      <c r="CO497" s="63">
        <v>16</v>
      </c>
      <c r="CP497" s="63" t="s">
        <v>520</v>
      </c>
      <c r="CQ497" s="63" t="s">
        <v>241</v>
      </c>
      <c r="CR497" s="63" t="s">
        <v>539</v>
      </c>
      <c r="CS497" s="63">
        <v>581</v>
      </c>
    </row>
    <row r="498" spans="1:97" s="17" customFormat="1" ht="13.5">
      <c r="A498" s="167"/>
      <c r="B498" s="19"/>
      <c r="AD498" s="167"/>
      <c r="AE498" s="167"/>
      <c r="AF498" s="167"/>
      <c r="AG498" s="169"/>
      <c r="AH498" s="169"/>
      <c r="AI498" s="169"/>
      <c r="AJ498" s="169"/>
      <c r="AK498" s="169"/>
      <c r="AL498" s="169"/>
      <c r="AM498" s="169"/>
      <c r="AN498" s="169"/>
      <c r="AO498" s="169"/>
      <c r="AP498" s="169"/>
      <c r="AQ498" s="169"/>
      <c r="AR498" s="169"/>
      <c r="AS498" s="169"/>
      <c r="AT498" s="169"/>
      <c r="AU498" s="169"/>
      <c r="AV498" s="169"/>
      <c r="AW498" s="169"/>
      <c r="AX498" s="169"/>
      <c r="AY498" s="169"/>
      <c r="AZ498" s="169"/>
      <c r="BA498" s="169"/>
      <c r="BB498" s="169"/>
      <c r="BC498" s="169"/>
      <c r="BD498" s="169"/>
      <c r="BE498" s="169"/>
      <c r="BF498" s="169"/>
      <c r="BG498" s="169"/>
      <c r="BH498" s="169"/>
      <c r="BI498" s="169"/>
      <c r="BJ498" s="169"/>
      <c r="BK498" s="169"/>
      <c r="BL498" s="169"/>
      <c r="BM498" s="169"/>
      <c r="BN498" s="169"/>
      <c r="BO498" s="169"/>
      <c r="BP498" s="169"/>
      <c r="BQ498" s="169"/>
      <c r="BR498" s="169"/>
      <c r="BS498" s="169"/>
      <c r="BT498" s="169"/>
      <c r="BU498" s="169"/>
      <c r="BV498" s="169"/>
      <c r="BW498" s="169"/>
      <c r="BX498" s="169"/>
      <c r="BY498" s="169"/>
      <c r="BZ498" s="169"/>
      <c r="CA498" s="169"/>
      <c r="CB498" s="169"/>
      <c r="CD498" s="21"/>
      <c r="CE498" s="21"/>
      <c r="CF498" s="21"/>
      <c r="CO498" s="63">
        <v>16</v>
      </c>
      <c r="CP498" s="63" t="s">
        <v>520</v>
      </c>
      <c r="CQ498" s="63" t="s">
        <v>241</v>
      </c>
      <c r="CR498" s="63" t="s">
        <v>540</v>
      </c>
      <c r="CS498" s="63">
        <v>582</v>
      </c>
    </row>
    <row r="499" spans="1:97" s="17" customFormat="1" ht="13.5">
      <c r="A499" s="167"/>
      <c r="B499" s="19"/>
      <c r="AD499" s="167"/>
      <c r="AE499" s="167"/>
      <c r="AF499" s="167"/>
      <c r="AG499" s="169"/>
      <c r="AH499" s="169"/>
      <c r="AI499" s="169"/>
      <c r="AJ499" s="169"/>
      <c r="AK499" s="169"/>
      <c r="AL499" s="169"/>
      <c r="AM499" s="169"/>
      <c r="AN499" s="169"/>
      <c r="AO499" s="169"/>
      <c r="AP499" s="169"/>
      <c r="AQ499" s="169"/>
      <c r="AR499" s="169"/>
      <c r="AS499" s="169"/>
      <c r="AT499" s="169"/>
      <c r="AU499" s="169"/>
      <c r="AV499" s="169"/>
      <c r="AW499" s="169"/>
      <c r="AX499" s="169"/>
      <c r="AY499" s="169"/>
      <c r="AZ499" s="169"/>
      <c r="BA499" s="169"/>
      <c r="BB499" s="169"/>
      <c r="BC499" s="169"/>
      <c r="BD499" s="169"/>
      <c r="BE499" s="169"/>
      <c r="BF499" s="169"/>
      <c r="BG499" s="169"/>
      <c r="BH499" s="169"/>
      <c r="BI499" s="169"/>
      <c r="BJ499" s="169"/>
      <c r="BK499" s="169"/>
      <c r="BL499" s="169"/>
      <c r="BM499" s="169"/>
      <c r="BN499" s="169"/>
      <c r="BO499" s="169"/>
      <c r="BP499" s="169"/>
      <c r="BQ499" s="169"/>
      <c r="BR499" s="169"/>
      <c r="BS499" s="169"/>
      <c r="BT499" s="169"/>
      <c r="BU499" s="169"/>
      <c r="BV499" s="169"/>
      <c r="BW499" s="169"/>
      <c r="BX499" s="169"/>
      <c r="BY499" s="169"/>
      <c r="BZ499" s="169"/>
      <c r="CA499" s="169"/>
      <c r="CB499" s="169"/>
      <c r="CD499" s="21"/>
      <c r="CE499" s="21"/>
      <c r="CF499" s="21"/>
      <c r="CO499" s="63">
        <v>16</v>
      </c>
      <c r="CP499" s="63" t="s">
        <v>520</v>
      </c>
      <c r="CQ499" s="63" t="s">
        <v>241</v>
      </c>
      <c r="CR499" s="63" t="s">
        <v>541</v>
      </c>
      <c r="CS499" s="63">
        <v>583</v>
      </c>
    </row>
    <row r="500" spans="1:97" s="17" customFormat="1" ht="13.5">
      <c r="A500" s="167"/>
      <c r="B500" s="19"/>
      <c r="AD500" s="167"/>
      <c r="AE500" s="167"/>
      <c r="AF500" s="167"/>
      <c r="AG500" s="169"/>
      <c r="AH500" s="169"/>
      <c r="AI500" s="169"/>
      <c r="AJ500" s="169"/>
      <c r="AK500" s="169"/>
      <c r="AL500" s="169"/>
      <c r="AM500" s="169"/>
      <c r="AN500" s="169"/>
      <c r="AO500" s="169"/>
      <c r="AP500" s="169"/>
      <c r="AQ500" s="169"/>
      <c r="AR500" s="169"/>
      <c r="AS500" s="169"/>
      <c r="AT500" s="169"/>
      <c r="AU500" s="169"/>
      <c r="AV500" s="169"/>
      <c r="AW500" s="169"/>
      <c r="AX500" s="169"/>
      <c r="AY500" s="169"/>
      <c r="AZ500" s="169"/>
      <c r="BA500" s="169"/>
      <c r="BB500" s="169"/>
      <c r="BC500" s="169"/>
      <c r="BD500" s="169"/>
      <c r="BE500" s="169"/>
      <c r="BF500" s="169"/>
      <c r="BG500" s="169"/>
      <c r="BH500" s="169"/>
      <c r="BI500" s="169"/>
      <c r="BJ500" s="169"/>
      <c r="BK500" s="169"/>
      <c r="BL500" s="169"/>
      <c r="BM500" s="169"/>
      <c r="BN500" s="169"/>
      <c r="BO500" s="169"/>
      <c r="BP500" s="169"/>
      <c r="BQ500" s="169"/>
      <c r="BR500" s="169"/>
      <c r="BS500" s="169"/>
      <c r="BT500" s="169"/>
      <c r="BU500" s="169"/>
      <c r="BV500" s="169"/>
      <c r="BW500" s="169"/>
      <c r="BX500" s="169"/>
      <c r="BY500" s="169"/>
      <c r="BZ500" s="169"/>
      <c r="CA500" s="169"/>
      <c r="CB500" s="169"/>
      <c r="CD500" s="21"/>
      <c r="CE500" s="21"/>
      <c r="CF500" s="21"/>
      <c r="CO500" s="63">
        <v>16</v>
      </c>
      <c r="CP500" s="63" t="s">
        <v>520</v>
      </c>
      <c r="CQ500" s="63" t="s">
        <v>241</v>
      </c>
      <c r="CR500" s="63" t="s">
        <v>542</v>
      </c>
      <c r="CS500" s="63">
        <v>584</v>
      </c>
    </row>
    <row r="501" spans="1:97" s="17" customFormat="1" ht="13.5">
      <c r="A501" s="167"/>
      <c r="B501" s="19"/>
      <c r="AD501" s="167"/>
      <c r="AE501" s="167"/>
      <c r="AF501" s="167"/>
      <c r="AG501" s="169"/>
      <c r="AH501" s="169"/>
      <c r="AI501" s="169"/>
      <c r="AJ501" s="169"/>
      <c r="AK501" s="169"/>
      <c r="AL501" s="169"/>
      <c r="AM501" s="169"/>
      <c r="AN501" s="169"/>
      <c r="AO501" s="169"/>
      <c r="AP501" s="169"/>
      <c r="AQ501" s="169"/>
      <c r="AR501" s="169"/>
      <c r="AS501" s="169"/>
      <c r="AT501" s="169"/>
      <c r="AU501" s="169"/>
      <c r="AV501" s="169"/>
      <c r="AW501" s="169"/>
      <c r="AX501" s="169"/>
      <c r="AY501" s="169"/>
      <c r="AZ501" s="169"/>
      <c r="BA501" s="169"/>
      <c r="BB501" s="169"/>
      <c r="BC501" s="169"/>
      <c r="BD501" s="169"/>
      <c r="BE501" s="169"/>
      <c r="BF501" s="169"/>
      <c r="BG501" s="169"/>
      <c r="BH501" s="169"/>
      <c r="BI501" s="169"/>
      <c r="BJ501" s="169"/>
      <c r="BK501" s="169"/>
      <c r="BL501" s="169"/>
      <c r="BM501" s="169"/>
      <c r="BN501" s="169"/>
      <c r="BO501" s="169"/>
      <c r="BP501" s="169"/>
      <c r="BQ501" s="169"/>
      <c r="BR501" s="169"/>
      <c r="BS501" s="169"/>
      <c r="BT501" s="169"/>
      <c r="BU501" s="169"/>
      <c r="BV501" s="169"/>
      <c r="BW501" s="169"/>
      <c r="BX501" s="169"/>
      <c r="BY501" s="169"/>
      <c r="BZ501" s="169"/>
      <c r="CA501" s="169"/>
      <c r="CB501" s="169"/>
      <c r="CD501" s="21"/>
      <c r="CE501" s="21"/>
      <c r="CF501" s="21"/>
      <c r="CO501" s="63">
        <v>16</v>
      </c>
      <c r="CP501" s="63" t="s">
        <v>520</v>
      </c>
      <c r="CQ501" s="63" t="s">
        <v>241</v>
      </c>
      <c r="CR501" s="63" t="s">
        <v>543</v>
      </c>
      <c r="CS501" s="63">
        <v>585</v>
      </c>
    </row>
    <row r="502" spans="1:97" s="17" customFormat="1" ht="13.5">
      <c r="A502" s="167"/>
      <c r="B502" s="19"/>
      <c r="AD502" s="167"/>
      <c r="AE502" s="167"/>
      <c r="AF502" s="167"/>
      <c r="AG502" s="169"/>
      <c r="AH502" s="169"/>
      <c r="AI502" s="169"/>
      <c r="AJ502" s="169"/>
      <c r="AK502" s="169"/>
      <c r="AL502" s="169"/>
      <c r="AM502" s="169"/>
      <c r="AN502" s="169"/>
      <c r="AO502" s="169"/>
      <c r="AP502" s="169"/>
      <c r="AQ502" s="169"/>
      <c r="AR502" s="169"/>
      <c r="AS502" s="169"/>
      <c r="AT502" s="169"/>
      <c r="AU502" s="169"/>
      <c r="AV502" s="169"/>
      <c r="AW502" s="169"/>
      <c r="AX502" s="169"/>
      <c r="AY502" s="169"/>
      <c r="AZ502" s="169"/>
      <c r="BA502" s="169"/>
      <c r="BB502" s="169"/>
      <c r="BC502" s="169"/>
      <c r="BD502" s="169"/>
      <c r="BE502" s="169"/>
      <c r="BF502" s="169"/>
      <c r="BG502" s="169"/>
      <c r="BH502" s="169"/>
      <c r="BI502" s="169"/>
      <c r="BJ502" s="169"/>
      <c r="BK502" s="169"/>
      <c r="BL502" s="169"/>
      <c r="BM502" s="169"/>
      <c r="BN502" s="169"/>
      <c r="BO502" s="169"/>
      <c r="BP502" s="169"/>
      <c r="BQ502" s="169"/>
      <c r="BR502" s="169"/>
      <c r="BS502" s="169"/>
      <c r="BT502" s="169"/>
      <c r="BU502" s="169"/>
      <c r="BV502" s="169"/>
      <c r="BW502" s="169"/>
      <c r="BX502" s="169"/>
      <c r="BY502" s="169"/>
      <c r="BZ502" s="169"/>
      <c r="CA502" s="169"/>
      <c r="CB502" s="169"/>
      <c r="CD502" s="21"/>
      <c r="CE502" s="21"/>
      <c r="CF502" s="21"/>
      <c r="CO502" s="63">
        <v>16</v>
      </c>
      <c r="CP502" s="63" t="s">
        <v>520</v>
      </c>
      <c r="CQ502" s="63" t="s">
        <v>241</v>
      </c>
      <c r="CR502" s="63" t="s">
        <v>544</v>
      </c>
      <c r="CS502" s="63">
        <v>586</v>
      </c>
    </row>
    <row r="503" spans="1:97" s="17" customFormat="1" ht="13.5">
      <c r="A503" s="167"/>
      <c r="B503" s="19"/>
      <c r="AD503" s="167"/>
      <c r="AE503" s="167"/>
      <c r="AF503" s="167"/>
      <c r="AG503" s="169"/>
      <c r="AH503" s="169"/>
      <c r="AI503" s="169"/>
      <c r="AJ503" s="169"/>
      <c r="AK503" s="169"/>
      <c r="AL503" s="169"/>
      <c r="AM503" s="169"/>
      <c r="AN503" s="169"/>
      <c r="AO503" s="169"/>
      <c r="AP503" s="169"/>
      <c r="AQ503" s="169"/>
      <c r="AR503" s="169"/>
      <c r="AS503" s="169"/>
      <c r="AT503" s="169"/>
      <c r="AU503" s="169"/>
      <c r="AV503" s="169"/>
      <c r="AW503" s="169"/>
      <c r="AX503" s="169"/>
      <c r="AY503" s="169"/>
      <c r="AZ503" s="169"/>
      <c r="BA503" s="169"/>
      <c r="BB503" s="169"/>
      <c r="BC503" s="169"/>
      <c r="BD503" s="169"/>
      <c r="BE503" s="169"/>
      <c r="BF503" s="169"/>
      <c r="BG503" s="169"/>
      <c r="BH503" s="169"/>
      <c r="BI503" s="169"/>
      <c r="BJ503" s="169"/>
      <c r="BK503" s="169"/>
      <c r="BL503" s="169"/>
      <c r="BM503" s="169"/>
      <c r="BN503" s="169"/>
      <c r="BO503" s="169"/>
      <c r="BP503" s="169"/>
      <c r="BQ503" s="169"/>
      <c r="BR503" s="169"/>
      <c r="BS503" s="169"/>
      <c r="BT503" s="169"/>
      <c r="BU503" s="169"/>
      <c r="BV503" s="169"/>
      <c r="BW503" s="169"/>
      <c r="BX503" s="169"/>
      <c r="BY503" s="169"/>
      <c r="BZ503" s="169"/>
      <c r="CA503" s="169"/>
      <c r="CB503" s="169"/>
      <c r="CD503" s="21"/>
      <c r="CE503" s="21"/>
      <c r="CF503" s="21"/>
      <c r="CO503" s="63">
        <v>16</v>
      </c>
      <c r="CP503" s="63" t="s">
        <v>520</v>
      </c>
      <c r="CQ503" s="63" t="s">
        <v>241</v>
      </c>
      <c r="CR503" s="63" t="s">
        <v>545</v>
      </c>
      <c r="CS503" s="63">
        <v>587</v>
      </c>
    </row>
    <row r="504" spans="1:97" s="17" customFormat="1" ht="13.5">
      <c r="A504" s="167"/>
      <c r="B504" s="19"/>
      <c r="AC504" s="19"/>
      <c r="AD504" s="167"/>
      <c r="AE504" s="167"/>
      <c r="AF504" s="167"/>
      <c r="AG504" s="169"/>
      <c r="AH504" s="169"/>
      <c r="AI504" s="169"/>
      <c r="AJ504" s="169"/>
      <c r="AK504" s="169"/>
      <c r="AL504" s="169"/>
      <c r="AM504" s="169"/>
      <c r="AN504" s="169"/>
      <c r="AO504" s="169"/>
      <c r="AP504" s="169"/>
      <c r="AQ504" s="169"/>
      <c r="AR504" s="169"/>
      <c r="AS504" s="169"/>
      <c r="AT504" s="169"/>
      <c r="AU504" s="169"/>
      <c r="AV504" s="169"/>
      <c r="AW504" s="169"/>
      <c r="AX504" s="169"/>
      <c r="AY504" s="169"/>
      <c r="AZ504" s="169"/>
      <c r="BA504" s="169"/>
      <c r="BB504" s="169"/>
      <c r="BC504" s="169"/>
      <c r="BD504" s="169"/>
      <c r="BE504" s="169"/>
      <c r="BF504" s="169"/>
      <c r="BG504" s="169"/>
      <c r="BH504" s="169"/>
      <c r="BI504" s="169"/>
      <c r="BJ504" s="169"/>
      <c r="BK504" s="169"/>
      <c r="BL504" s="169"/>
      <c r="BM504" s="169"/>
      <c r="BN504" s="169"/>
      <c r="BO504" s="169"/>
      <c r="BP504" s="169"/>
      <c r="BQ504" s="169"/>
      <c r="BR504" s="169"/>
      <c r="BS504" s="169"/>
      <c r="BT504" s="169"/>
      <c r="BU504" s="169"/>
      <c r="BV504" s="169"/>
      <c r="BW504" s="169"/>
      <c r="BX504" s="169"/>
      <c r="BY504" s="169"/>
      <c r="BZ504" s="169"/>
      <c r="CA504" s="169"/>
      <c r="CB504" s="169"/>
      <c r="CD504" s="21"/>
      <c r="CE504" s="21"/>
      <c r="CF504" s="21"/>
      <c r="CO504" s="63">
        <v>16</v>
      </c>
      <c r="CP504" s="63" t="s">
        <v>520</v>
      </c>
      <c r="CQ504" s="63" t="s">
        <v>241</v>
      </c>
      <c r="CR504" s="63" t="s">
        <v>1114</v>
      </c>
      <c r="CS504" s="63">
        <v>588</v>
      </c>
    </row>
    <row r="505" spans="1:97" ht="13.5">
      <c r="B505" s="19"/>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c r="AA505" s="17"/>
      <c r="AB505" s="17"/>
      <c r="AC505" s="24"/>
      <c r="CH505" s="17"/>
      <c r="CI505" s="17"/>
      <c r="CO505" s="63"/>
      <c r="CP505" s="63"/>
      <c r="CQ505" s="63"/>
      <c r="CR505" s="63"/>
      <c r="CS505" s="63"/>
    </row>
    <row r="506" spans="1:97" ht="13.5">
      <c r="B506" s="19"/>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c r="AA506" s="17"/>
      <c r="AB506" s="17"/>
      <c r="AC506" s="24"/>
      <c r="CO506" s="63"/>
      <c r="CP506" s="63"/>
      <c r="CQ506" s="63"/>
      <c r="CR506" s="63"/>
      <c r="CS506" s="63"/>
    </row>
    <row r="507" spans="1:97" ht="13.5">
      <c r="B507" s="19"/>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c r="AA507" s="17"/>
      <c r="AB507" s="17"/>
      <c r="AC507" s="24"/>
      <c r="CO507" s="63">
        <v>17</v>
      </c>
      <c r="CP507" s="63" t="s">
        <v>546</v>
      </c>
      <c r="CQ507" s="63" t="s">
        <v>240</v>
      </c>
      <c r="CR507" s="63" t="s">
        <v>547</v>
      </c>
      <c r="CS507" s="63">
        <v>590</v>
      </c>
    </row>
    <row r="508" spans="1:97" ht="13.5">
      <c r="B508" s="19"/>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c r="AA508" s="17"/>
      <c r="AB508" s="17"/>
      <c r="AC508" s="24"/>
      <c r="CO508" s="63">
        <v>17</v>
      </c>
      <c r="CP508" s="63" t="s">
        <v>546</v>
      </c>
      <c r="CQ508" s="63" t="s">
        <v>240</v>
      </c>
      <c r="CR508" s="63" t="s">
        <v>548</v>
      </c>
      <c r="CS508" s="63">
        <v>591</v>
      </c>
    </row>
    <row r="509" spans="1:97" ht="13.5">
      <c r="B509" s="19"/>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c r="AA509" s="17"/>
      <c r="AB509" s="17"/>
      <c r="AC509" s="24"/>
      <c r="CO509" s="63">
        <v>17</v>
      </c>
      <c r="CP509" s="63" t="s">
        <v>546</v>
      </c>
      <c r="CQ509" s="63" t="s">
        <v>240</v>
      </c>
      <c r="CR509" s="63" t="s">
        <v>549</v>
      </c>
      <c r="CS509" s="63">
        <v>592</v>
      </c>
    </row>
    <row r="510" spans="1:97" ht="13.5">
      <c r="B510" s="19"/>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c r="AA510" s="17"/>
      <c r="AB510" s="17"/>
      <c r="AC510" s="24"/>
      <c r="CO510" s="63">
        <v>17</v>
      </c>
      <c r="CP510" s="63" t="s">
        <v>546</v>
      </c>
      <c r="CQ510" s="63" t="s">
        <v>240</v>
      </c>
      <c r="CR510" s="63" t="s">
        <v>550</v>
      </c>
      <c r="CS510" s="63">
        <v>593</v>
      </c>
    </row>
    <row r="511" spans="1:97" ht="13.5">
      <c r="B511" s="19"/>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c r="AA511" s="17"/>
      <c r="AB511" s="17"/>
      <c r="AC511" s="24"/>
      <c r="CO511" s="63">
        <v>17</v>
      </c>
      <c r="CP511" s="63" t="s">
        <v>546</v>
      </c>
      <c r="CQ511" s="63" t="s">
        <v>240</v>
      </c>
      <c r="CR511" s="63" t="s">
        <v>551</v>
      </c>
      <c r="CS511" s="63">
        <v>594</v>
      </c>
    </row>
    <row r="512" spans="1:97" ht="13.5">
      <c r="B512" s="19"/>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c r="AA512" s="17"/>
      <c r="AB512" s="17"/>
      <c r="AC512" s="24"/>
      <c r="CO512" s="63">
        <v>17</v>
      </c>
      <c r="CP512" s="63" t="s">
        <v>546</v>
      </c>
      <c r="CQ512" s="63" t="s">
        <v>240</v>
      </c>
      <c r="CR512" s="63" t="s">
        <v>552</v>
      </c>
      <c r="CS512" s="63">
        <v>595</v>
      </c>
    </row>
    <row r="513" spans="2:97" ht="13.5">
      <c r="B513" s="19"/>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c r="AA513" s="17"/>
      <c r="AB513" s="17"/>
      <c r="AC513" s="24"/>
      <c r="CO513" s="63">
        <v>17</v>
      </c>
      <c r="CP513" s="63" t="s">
        <v>546</v>
      </c>
      <c r="CQ513" s="63" t="s">
        <v>240</v>
      </c>
      <c r="CR513" s="63" t="s">
        <v>553</v>
      </c>
      <c r="CS513" s="63">
        <v>596</v>
      </c>
    </row>
    <row r="514" spans="2:97" ht="13.5">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c r="AA514" s="17"/>
      <c r="AB514" s="17"/>
      <c r="AC514" s="24"/>
      <c r="CO514" s="63">
        <v>17</v>
      </c>
      <c r="CP514" s="63" t="s">
        <v>546</v>
      </c>
      <c r="CQ514" s="63" t="s">
        <v>240</v>
      </c>
      <c r="CR514" s="63" t="s">
        <v>554</v>
      </c>
      <c r="CS514" s="63">
        <v>597</v>
      </c>
    </row>
    <row r="515" spans="2:97" ht="13.5">
      <c r="AC515" s="24"/>
      <c r="CO515" s="63">
        <v>17</v>
      </c>
      <c r="CP515" s="63" t="s">
        <v>546</v>
      </c>
      <c r="CQ515" s="63" t="s">
        <v>240</v>
      </c>
      <c r="CR515" s="63" t="s">
        <v>555</v>
      </c>
      <c r="CS515" s="63">
        <v>598</v>
      </c>
    </row>
    <row r="516" spans="2:97" ht="13.5">
      <c r="AC516" s="24"/>
      <c r="CO516" s="63">
        <v>17</v>
      </c>
      <c r="CP516" s="63" t="s">
        <v>546</v>
      </c>
      <c r="CQ516" s="63" t="s">
        <v>240</v>
      </c>
      <c r="CR516" s="63" t="s">
        <v>556</v>
      </c>
      <c r="CS516" s="63">
        <v>599</v>
      </c>
    </row>
    <row r="517" spans="2:97" ht="13.5">
      <c r="AC517" s="24"/>
      <c r="CO517" s="63">
        <v>17</v>
      </c>
      <c r="CP517" s="63" t="s">
        <v>546</v>
      </c>
      <c r="CQ517" s="63" t="s">
        <v>240</v>
      </c>
      <c r="CR517" s="63" t="s">
        <v>557</v>
      </c>
      <c r="CS517" s="63">
        <v>600</v>
      </c>
    </row>
    <row r="518" spans="2:97" ht="13.5">
      <c r="AC518" s="24"/>
      <c r="CO518" s="63">
        <v>17</v>
      </c>
      <c r="CP518" s="63" t="s">
        <v>546</v>
      </c>
      <c r="CQ518" s="63" t="s">
        <v>240</v>
      </c>
      <c r="CR518" s="63" t="s">
        <v>558</v>
      </c>
      <c r="CS518" s="63">
        <v>601</v>
      </c>
    </row>
    <row r="519" spans="2:97" ht="13.5">
      <c r="AC519" s="24"/>
      <c r="CO519" s="63">
        <v>17</v>
      </c>
      <c r="CP519" s="63" t="s">
        <v>546</v>
      </c>
      <c r="CQ519" s="63" t="s">
        <v>240</v>
      </c>
      <c r="CR519" s="63" t="s">
        <v>559</v>
      </c>
      <c r="CS519" s="63">
        <v>602</v>
      </c>
    </row>
    <row r="520" spans="2:97" ht="13.5">
      <c r="AC520" s="24"/>
      <c r="CO520" s="63">
        <v>17</v>
      </c>
      <c r="CP520" s="63" t="s">
        <v>546</v>
      </c>
      <c r="CQ520" s="63" t="s">
        <v>240</v>
      </c>
      <c r="CR520" s="63" t="s">
        <v>560</v>
      </c>
      <c r="CS520" s="63">
        <v>603</v>
      </c>
    </row>
    <row r="521" spans="2:97" ht="13.5">
      <c r="AC521" s="24"/>
      <c r="CO521" s="63">
        <v>17</v>
      </c>
      <c r="CP521" s="63" t="s">
        <v>546</v>
      </c>
      <c r="CQ521" s="63" t="s">
        <v>240</v>
      </c>
      <c r="CR521" s="63" t="s">
        <v>561</v>
      </c>
      <c r="CS521" s="63">
        <v>604</v>
      </c>
    </row>
    <row r="522" spans="2:97" ht="13.5">
      <c r="AC522" s="24"/>
      <c r="CO522" s="63">
        <v>17</v>
      </c>
      <c r="CP522" s="63" t="s">
        <v>546</v>
      </c>
      <c r="CQ522" s="63" t="s">
        <v>240</v>
      </c>
      <c r="CR522" s="63" t="s">
        <v>562</v>
      </c>
      <c r="CS522" s="63">
        <v>605</v>
      </c>
    </row>
    <row r="523" spans="2:97" ht="13.5">
      <c r="AC523" s="24"/>
      <c r="CO523" s="63">
        <v>17</v>
      </c>
      <c r="CP523" s="63" t="s">
        <v>546</v>
      </c>
      <c r="CQ523" s="63" t="s">
        <v>240</v>
      </c>
      <c r="CR523" s="63" t="s">
        <v>563</v>
      </c>
      <c r="CS523" s="63">
        <v>606</v>
      </c>
    </row>
    <row r="524" spans="2:97" ht="13.5">
      <c r="AC524" s="24"/>
      <c r="CO524" s="63">
        <v>17</v>
      </c>
      <c r="CP524" s="63" t="s">
        <v>546</v>
      </c>
      <c r="CQ524" s="63" t="s">
        <v>240</v>
      </c>
      <c r="CR524" s="63" t="s">
        <v>564</v>
      </c>
      <c r="CS524" s="63">
        <v>607</v>
      </c>
    </row>
    <row r="525" spans="2:97" ht="13.5">
      <c r="AC525" s="24"/>
      <c r="CO525" s="63">
        <v>17</v>
      </c>
      <c r="CP525" s="63" t="s">
        <v>546</v>
      </c>
      <c r="CQ525" s="63" t="s">
        <v>240</v>
      </c>
      <c r="CR525" s="63" t="s">
        <v>565</v>
      </c>
      <c r="CS525" s="63">
        <v>608</v>
      </c>
    </row>
    <row r="526" spans="2:97" ht="13.5">
      <c r="AC526" s="24"/>
      <c r="CO526" s="63">
        <v>17</v>
      </c>
      <c r="CP526" s="63" t="s">
        <v>546</v>
      </c>
      <c r="CQ526" s="63" t="s">
        <v>240</v>
      </c>
      <c r="CR526" s="63" t="s">
        <v>566</v>
      </c>
      <c r="CS526" s="63">
        <v>609</v>
      </c>
    </row>
    <row r="527" spans="2:97" ht="13.5">
      <c r="AC527" s="24"/>
      <c r="CO527" s="63">
        <v>17</v>
      </c>
      <c r="CP527" s="63" t="s">
        <v>546</v>
      </c>
      <c r="CQ527" s="63" t="s">
        <v>240</v>
      </c>
      <c r="CR527" s="63" t="s">
        <v>567</v>
      </c>
      <c r="CS527" s="63">
        <v>610</v>
      </c>
    </row>
    <row r="528" spans="2:97" ht="13.5">
      <c r="AC528" s="24"/>
      <c r="CO528" s="63">
        <v>17</v>
      </c>
      <c r="CP528" s="63" t="s">
        <v>546</v>
      </c>
      <c r="CQ528" s="63" t="s">
        <v>240</v>
      </c>
      <c r="CR528" s="63" t="s">
        <v>568</v>
      </c>
      <c r="CS528" s="63">
        <v>611</v>
      </c>
    </row>
    <row r="529" spans="29:97" ht="13.5">
      <c r="AC529" s="24"/>
      <c r="CO529" s="63">
        <v>17</v>
      </c>
      <c r="CP529" s="63" t="s">
        <v>546</v>
      </c>
      <c r="CQ529" s="63" t="s">
        <v>240</v>
      </c>
      <c r="CR529" s="63" t="s">
        <v>1126</v>
      </c>
      <c r="CS529" s="63">
        <v>612</v>
      </c>
    </row>
    <row r="530" spans="29:97" ht="13.5">
      <c r="AC530" s="24"/>
      <c r="CO530" s="63">
        <v>17</v>
      </c>
      <c r="CP530" s="63" t="s">
        <v>546</v>
      </c>
      <c r="CQ530" s="63" t="s">
        <v>240</v>
      </c>
      <c r="CR530" s="63" t="s">
        <v>1115</v>
      </c>
      <c r="CS530" s="63">
        <v>613</v>
      </c>
    </row>
    <row r="531" spans="29:97" ht="13.5">
      <c r="AC531" s="24"/>
      <c r="CO531" s="63"/>
      <c r="CP531" s="63"/>
      <c r="CQ531" s="63"/>
      <c r="CR531" s="63"/>
      <c r="CS531" s="63"/>
    </row>
    <row r="532" spans="29:97" ht="13.5">
      <c r="AC532" s="24"/>
      <c r="CO532" s="63"/>
      <c r="CP532" s="63"/>
      <c r="CQ532" s="63"/>
      <c r="CR532" s="63"/>
      <c r="CS532" s="63"/>
    </row>
    <row r="533" spans="29:97" ht="13.5">
      <c r="AC533" s="24"/>
      <c r="CO533" s="63">
        <v>18</v>
      </c>
      <c r="CP533" s="63" t="s">
        <v>126</v>
      </c>
      <c r="CQ533" s="63" t="s">
        <v>815</v>
      </c>
      <c r="CR533" s="63" t="s">
        <v>816</v>
      </c>
      <c r="CS533" s="63">
        <v>615</v>
      </c>
    </row>
    <row r="534" spans="29:97" ht="13.5">
      <c r="AC534" s="24"/>
      <c r="CO534" s="63">
        <v>18</v>
      </c>
      <c r="CP534" s="63" t="s">
        <v>126</v>
      </c>
      <c r="CQ534" s="63" t="s">
        <v>815</v>
      </c>
      <c r="CR534" s="63" t="s">
        <v>817</v>
      </c>
      <c r="CS534" s="63">
        <v>616</v>
      </c>
    </row>
    <row r="535" spans="29:97" ht="13.5">
      <c r="AC535" s="24"/>
      <c r="CO535" s="63">
        <v>18</v>
      </c>
      <c r="CP535" s="63" t="s">
        <v>126</v>
      </c>
      <c r="CQ535" s="63" t="s">
        <v>815</v>
      </c>
      <c r="CR535" s="63" t="s">
        <v>818</v>
      </c>
      <c r="CS535" s="63">
        <v>617</v>
      </c>
    </row>
    <row r="536" spans="29:97" ht="13.5">
      <c r="AC536" s="24"/>
      <c r="CO536" s="63">
        <v>18</v>
      </c>
      <c r="CP536" s="63" t="s">
        <v>126</v>
      </c>
      <c r="CQ536" s="63" t="s">
        <v>815</v>
      </c>
      <c r="CR536" s="63" t="s">
        <v>819</v>
      </c>
      <c r="CS536" s="63">
        <v>618</v>
      </c>
    </row>
    <row r="537" spans="29:97" ht="13.5">
      <c r="AC537" s="24"/>
      <c r="CO537" s="63">
        <v>18</v>
      </c>
      <c r="CP537" s="63" t="s">
        <v>126</v>
      </c>
      <c r="CQ537" s="63" t="s">
        <v>815</v>
      </c>
      <c r="CR537" s="63" t="s">
        <v>820</v>
      </c>
      <c r="CS537" s="63">
        <v>619</v>
      </c>
    </row>
    <row r="538" spans="29:97" ht="13.5">
      <c r="CO538" s="63">
        <v>18</v>
      </c>
      <c r="CP538" s="63" t="s">
        <v>126</v>
      </c>
      <c r="CQ538" s="63" t="s">
        <v>815</v>
      </c>
      <c r="CR538" s="63" t="s">
        <v>821</v>
      </c>
      <c r="CS538" s="63">
        <v>620</v>
      </c>
    </row>
    <row r="539" spans="29:97" ht="13.5">
      <c r="CO539" s="63">
        <v>18</v>
      </c>
      <c r="CP539" s="63" t="s">
        <v>126</v>
      </c>
      <c r="CQ539" s="63" t="s">
        <v>815</v>
      </c>
      <c r="CR539" s="63" t="s">
        <v>822</v>
      </c>
      <c r="CS539" s="63">
        <v>621</v>
      </c>
    </row>
    <row r="540" spans="29:97" ht="13.5">
      <c r="CO540" s="63">
        <v>18</v>
      </c>
      <c r="CP540" s="63" t="s">
        <v>126</v>
      </c>
      <c r="CQ540" s="63" t="s">
        <v>815</v>
      </c>
      <c r="CR540" s="63" t="s">
        <v>823</v>
      </c>
      <c r="CS540" s="63">
        <v>622</v>
      </c>
    </row>
    <row r="541" spans="29:97" ht="13.5">
      <c r="CO541" s="63">
        <v>18</v>
      </c>
      <c r="CP541" s="63" t="s">
        <v>126</v>
      </c>
      <c r="CQ541" s="63" t="s">
        <v>815</v>
      </c>
      <c r="CR541" s="63" t="s">
        <v>824</v>
      </c>
      <c r="CS541" s="63">
        <v>623</v>
      </c>
    </row>
    <row r="542" spans="29:97" ht="13.5">
      <c r="CO542" s="63">
        <v>18</v>
      </c>
      <c r="CP542" s="63" t="s">
        <v>126</v>
      </c>
      <c r="CQ542" s="63" t="s">
        <v>815</v>
      </c>
      <c r="CR542" s="63" t="s">
        <v>825</v>
      </c>
      <c r="CS542" s="63">
        <v>624</v>
      </c>
    </row>
    <row r="543" spans="29:97" ht="13.5">
      <c r="CO543" s="63">
        <v>18</v>
      </c>
      <c r="CP543" s="63" t="s">
        <v>126</v>
      </c>
      <c r="CQ543" s="63" t="s">
        <v>815</v>
      </c>
      <c r="CR543" s="63" t="s">
        <v>826</v>
      </c>
      <c r="CS543" s="63">
        <v>625</v>
      </c>
    </row>
    <row r="544" spans="29:97" ht="13.5">
      <c r="CO544" s="63">
        <v>18</v>
      </c>
      <c r="CP544" s="63" t="s">
        <v>126</v>
      </c>
      <c r="CQ544" s="63" t="s">
        <v>815</v>
      </c>
      <c r="CR544" s="63" t="s">
        <v>827</v>
      </c>
      <c r="CS544" s="63">
        <v>626</v>
      </c>
    </row>
    <row r="545" spans="93:97" ht="13.5">
      <c r="CO545" s="63">
        <v>18</v>
      </c>
      <c r="CP545" s="63" t="s">
        <v>126</v>
      </c>
      <c r="CQ545" s="63" t="s">
        <v>815</v>
      </c>
      <c r="CR545" s="63" t="s">
        <v>828</v>
      </c>
      <c r="CS545" s="63">
        <v>627</v>
      </c>
    </row>
    <row r="546" spans="93:97" ht="13.5">
      <c r="CO546" s="63">
        <v>18</v>
      </c>
      <c r="CP546" s="63" t="s">
        <v>126</v>
      </c>
      <c r="CQ546" s="63" t="s">
        <v>815</v>
      </c>
      <c r="CR546" s="63" t="s">
        <v>829</v>
      </c>
      <c r="CS546" s="63">
        <v>628</v>
      </c>
    </row>
    <row r="547" spans="93:97" ht="13.5">
      <c r="CO547" s="63">
        <v>18</v>
      </c>
      <c r="CP547" s="63" t="s">
        <v>126</v>
      </c>
      <c r="CQ547" s="63" t="s">
        <v>815</v>
      </c>
      <c r="CR547" s="63" t="s">
        <v>830</v>
      </c>
      <c r="CS547" s="63">
        <v>629</v>
      </c>
    </row>
    <row r="548" spans="93:97" ht="13.5">
      <c r="CO548" s="63">
        <v>18</v>
      </c>
      <c r="CP548" s="63" t="s">
        <v>126</v>
      </c>
      <c r="CQ548" s="63" t="s">
        <v>815</v>
      </c>
      <c r="CR548" s="63" t="s">
        <v>831</v>
      </c>
      <c r="CS548" s="63">
        <v>630</v>
      </c>
    </row>
    <row r="549" spans="93:97" ht="13.5">
      <c r="CO549" s="63">
        <v>18</v>
      </c>
      <c r="CP549" s="63" t="s">
        <v>126</v>
      </c>
      <c r="CQ549" s="63" t="s">
        <v>815</v>
      </c>
      <c r="CR549" s="63" t="s">
        <v>832</v>
      </c>
      <c r="CS549" s="63">
        <v>631</v>
      </c>
    </row>
    <row r="550" spans="93:97" ht="13.5">
      <c r="CO550" s="63">
        <v>18</v>
      </c>
      <c r="CP550" s="63" t="s">
        <v>126</v>
      </c>
      <c r="CQ550" s="63" t="s">
        <v>815</v>
      </c>
      <c r="CR550" s="63" t="s">
        <v>833</v>
      </c>
      <c r="CS550" s="63">
        <v>632</v>
      </c>
    </row>
    <row r="551" spans="93:97" ht="13.5">
      <c r="CO551" s="63">
        <v>18</v>
      </c>
      <c r="CP551" s="63" t="s">
        <v>126</v>
      </c>
      <c r="CQ551" s="63" t="s">
        <v>815</v>
      </c>
      <c r="CR551" s="63" t="s">
        <v>834</v>
      </c>
      <c r="CS551" s="63">
        <v>633</v>
      </c>
    </row>
    <row r="552" spans="93:97" ht="13.5">
      <c r="CO552" s="63">
        <v>18</v>
      </c>
      <c r="CP552" s="63" t="s">
        <v>126</v>
      </c>
      <c r="CQ552" s="63" t="s">
        <v>815</v>
      </c>
      <c r="CR552" s="63" t="s">
        <v>835</v>
      </c>
      <c r="CS552" s="63">
        <v>634</v>
      </c>
    </row>
    <row r="553" spans="93:97" ht="13.5">
      <c r="CO553" s="63">
        <v>18</v>
      </c>
      <c r="CP553" s="63" t="s">
        <v>126</v>
      </c>
      <c r="CQ553" s="63" t="s">
        <v>815</v>
      </c>
      <c r="CR553" s="63" t="s">
        <v>836</v>
      </c>
      <c r="CS553" s="63">
        <v>635</v>
      </c>
    </row>
    <row r="554" spans="93:97" ht="13.5">
      <c r="CO554" s="63">
        <v>18</v>
      </c>
      <c r="CP554" s="63" t="s">
        <v>126</v>
      </c>
      <c r="CQ554" s="63" t="s">
        <v>815</v>
      </c>
      <c r="CR554" s="63" t="s">
        <v>837</v>
      </c>
      <c r="CS554" s="63">
        <v>636</v>
      </c>
    </row>
    <row r="555" spans="93:97" ht="13.5">
      <c r="CO555" s="63">
        <v>18</v>
      </c>
      <c r="CP555" s="63" t="s">
        <v>126</v>
      </c>
      <c r="CQ555" s="63" t="s">
        <v>815</v>
      </c>
      <c r="CR555" s="63" t="s">
        <v>838</v>
      </c>
      <c r="CS555" s="63">
        <v>637</v>
      </c>
    </row>
    <row r="556" spans="93:97" ht="13.5">
      <c r="CO556" s="63">
        <v>18</v>
      </c>
      <c r="CP556" s="63" t="s">
        <v>126</v>
      </c>
      <c r="CQ556" s="63" t="s">
        <v>815</v>
      </c>
      <c r="CR556" s="63" t="s">
        <v>839</v>
      </c>
      <c r="CS556" s="63">
        <v>638</v>
      </c>
    </row>
    <row r="557" spans="93:97" ht="13.5">
      <c r="CO557" s="63">
        <v>18</v>
      </c>
      <c r="CP557" s="63" t="s">
        <v>126</v>
      </c>
      <c r="CQ557" s="63" t="s">
        <v>815</v>
      </c>
      <c r="CR557" s="63" t="s">
        <v>840</v>
      </c>
      <c r="CS557" s="63">
        <v>639</v>
      </c>
    </row>
    <row r="558" spans="93:97" ht="13.5">
      <c r="CO558" s="63">
        <v>18</v>
      </c>
      <c r="CP558" s="63" t="s">
        <v>126</v>
      </c>
      <c r="CQ558" s="63" t="s">
        <v>815</v>
      </c>
      <c r="CR558" s="63" t="s">
        <v>841</v>
      </c>
      <c r="CS558" s="63">
        <v>640</v>
      </c>
    </row>
    <row r="559" spans="93:97" ht="13.5">
      <c r="CO559" s="63">
        <v>18</v>
      </c>
      <c r="CP559" s="63" t="s">
        <v>126</v>
      </c>
      <c r="CQ559" s="63" t="s">
        <v>815</v>
      </c>
      <c r="CR559" s="63" t="s">
        <v>842</v>
      </c>
      <c r="CS559" s="63">
        <v>641</v>
      </c>
    </row>
    <row r="560" spans="93:97" ht="13.5">
      <c r="CO560" s="63">
        <v>18</v>
      </c>
      <c r="CP560" s="63" t="s">
        <v>126</v>
      </c>
      <c r="CQ560" s="63" t="s">
        <v>815</v>
      </c>
      <c r="CR560" s="63" t="s">
        <v>843</v>
      </c>
      <c r="CS560" s="63">
        <v>642</v>
      </c>
    </row>
    <row r="561" spans="93:97" ht="13.5">
      <c r="CO561" s="63">
        <v>18</v>
      </c>
      <c r="CP561" s="63" t="s">
        <v>126</v>
      </c>
      <c r="CQ561" s="63" t="s">
        <v>815</v>
      </c>
      <c r="CR561" s="63" t="s">
        <v>844</v>
      </c>
      <c r="CS561" s="63">
        <v>643</v>
      </c>
    </row>
    <row r="562" spans="93:97" ht="13.5">
      <c r="CO562" s="63">
        <v>18</v>
      </c>
      <c r="CP562" s="63" t="s">
        <v>126</v>
      </c>
      <c r="CQ562" s="63" t="s">
        <v>815</v>
      </c>
      <c r="CR562" s="63" t="s">
        <v>845</v>
      </c>
      <c r="CS562" s="63">
        <v>644</v>
      </c>
    </row>
    <row r="563" spans="93:97" ht="13.5">
      <c r="CO563" s="63">
        <v>18</v>
      </c>
      <c r="CP563" s="63" t="s">
        <v>126</v>
      </c>
      <c r="CQ563" s="63" t="s">
        <v>815</v>
      </c>
      <c r="CR563" s="63" t="s">
        <v>846</v>
      </c>
      <c r="CS563" s="63">
        <v>645</v>
      </c>
    </row>
    <row r="564" spans="93:97" ht="13.5">
      <c r="CO564" s="63">
        <v>18</v>
      </c>
      <c r="CP564" s="63" t="s">
        <v>126</v>
      </c>
      <c r="CQ564" s="63" t="s">
        <v>815</v>
      </c>
      <c r="CR564" s="63" t="s">
        <v>847</v>
      </c>
      <c r="CS564" s="63">
        <v>646</v>
      </c>
    </row>
    <row r="565" spans="93:97" ht="13.5">
      <c r="CO565" s="63">
        <v>18</v>
      </c>
      <c r="CP565" s="63" t="s">
        <v>126</v>
      </c>
      <c r="CQ565" s="63" t="s">
        <v>815</v>
      </c>
      <c r="CR565" s="63" t="s">
        <v>848</v>
      </c>
      <c r="CS565" s="63">
        <v>647</v>
      </c>
    </row>
    <row r="566" spans="93:97" ht="13.5">
      <c r="CO566" s="63">
        <v>18</v>
      </c>
      <c r="CP566" s="63" t="s">
        <v>126</v>
      </c>
      <c r="CQ566" s="63" t="s">
        <v>815</v>
      </c>
      <c r="CR566" s="63" t="s">
        <v>849</v>
      </c>
      <c r="CS566" s="63">
        <v>648</v>
      </c>
    </row>
    <row r="567" spans="93:97" ht="13.5">
      <c r="CO567" s="63">
        <v>18</v>
      </c>
      <c r="CP567" s="63" t="s">
        <v>126</v>
      </c>
      <c r="CQ567" s="63" t="s">
        <v>815</v>
      </c>
      <c r="CR567" s="63" t="s">
        <v>850</v>
      </c>
      <c r="CS567" s="63">
        <v>649</v>
      </c>
    </row>
    <row r="568" spans="93:97" ht="13.5">
      <c r="CO568" s="63">
        <v>18</v>
      </c>
      <c r="CP568" s="63" t="s">
        <v>126</v>
      </c>
      <c r="CQ568" s="63" t="s">
        <v>815</v>
      </c>
      <c r="CR568" s="63" t="s">
        <v>851</v>
      </c>
      <c r="CS568" s="63">
        <v>650</v>
      </c>
    </row>
    <row r="569" spans="93:97" ht="13.5">
      <c r="CO569" s="63">
        <v>18</v>
      </c>
      <c r="CP569" s="63" t="s">
        <v>126</v>
      </c>
      <c r="CQ569" s="63" t="s">
        <v>815</v>
      </c>
      <c r="CR569" s="63" t="s">
        <v>852</v>
      </c>
      <c r="CS569" s="63">
        <v>651</v>
      </c>
    </row>
    <row r="570" spans="93:97" ht="13.5">
      <c r="CO570" s="63">
        <v>18</v>
      </c>
      <c r="CP570" s="63" t="s">
        <v>126</v>
      </c>
      <c r="CQ570" s="63" t="s">
        <v>815</v>
      </c>
      <c r="CR570" s="63" t="s">
        <v>853</v>
      </c>
      <c r="CS570" s="63">
        <v>652</v>
      </c>
    </row>
    <row r="571" spans="93:97" ht="13.5">
      <c r="CO571" s="63">
        <v>18</v>
      </c>
      <c r="CP571" s="63" t="s">
        <v>126</v>
      </c>
      <c r="CQ571" s="63" t="s">
        <v>815</v>
      </c>
      <c r="CR571" s="63" t="s">
        <v>854</v>
      </c>
      <c r="CS571" s="63">
        <v>653</v>
      </c>
    </row>
    <row r="572" spans="93:97" ht="13.5">
      <c r="CO572" s="63">
        <v>18</v>
      </c>
      <c r="CP572" s="63" t="s">
        <v>126</v>
      </c>
      <c r="CQ572" s="63" t="s">
        <v>815</v>
      </c>
      <c r="CR572" s="63" t="s">
        <v>855</v>
      </c>
      <c r="CS572" s="63">
        <v>654</v>
      </c>
    </row>
    <row r="573" spans="93:97" ht="13.5">
      <c r="CO573" s="63">
        <v>18</v>
      </c>
      <c r="CP573" s="63" t="s">
        <v>126</v>
      </c>
      <c r="CQ573" s="63" t="s">
        <v>815</v>
      </c>
      <c r="CR573" s="63" t="s">
        <v>856</v>
      </c>
      <c r="CS573" s="63">
        <v>655</v>
      </c>
    </row>
    <row r="574" spans="93:97" ht="13.5">
      <c r="CO574" s="63">
        <v>18</v>
      </c>
      <c r="CP574" s="63" t="s">
        <v>126</v>
      </c>
      <c r="CQ574" s="63" t="s">
        <v>815</v>
      </c>
      <c r="CR574" s="63" t="s">
        <v>857</v>
      </c>
      <c r="CS574" s="63">
        <v>656</v>
      </c>
    </row>
    <row r="575" spans="93:97" ht="13.5">
      <c r="CO575" s="63">
        <v>18</v>
      </c>
      <c r="CP575" s="63" t="s">
        <v>126</v>
      </c>
      <c r="CQ575" s="63" t="s">
        <v>815</v>
      </c>
      <c r="CR575" s="63" t="s">
        <v>858</v>
      </c>
      <c r="CS575" s="63">
        <v>657</v>
      </c>
    </row>
    <row r="576" spans="93:97" ht="13.5">
      <c r="CO576" s="63">
        <v>18</v>
      </c>
      <c r="CP576" s="63" t="s">
        <v>126</v>
      </c>
      <c r="CQ576" s="63" t="s">
        <v>815</v>
      </c>
      <c r="CR576" s="63" t="s">
        <v>859</v>
      </c>
      <c r="CS576" s="63">
        <v>658</v>
      </c>
    </row>
    <row r="577" spans="93:97" ht="13.5">
      <c r="CO577" s="63">
        <v>18</v>
      </c>
      <c r="CP577" s="63" t="s">
        <v>126</v>
      </c>
      <c r="CQ577" s="63" t="s">
        <v>815</v>
      </c>
      <c r="CR577" s="63" t="s">
        <v>860</v>
      </c>
      <c r="CS577" s="63">
        <v>659</v>
      </c>
    </row>
    <row r="578" spans="93:97" ht="13.5">
      <c r="CO578" s="63">
        <v>18</v>
      </c>
      <c r="CP578" s="63" t="s">
        <v>126</v>
      </c>
      <c r="CQ578" s="63" t="s">
        <v>815</v>
      </c>
      <c r="CR578" s="63" t="s">
        <v>861</v>
      </c>
      <c r="CS578" s="63">
        <v>660</v>
      </c>
    </row>
    <row r="579" spans="93:97" ht="13.5">
      <c r="CO579" s="63">
        <v>18</v>
      </c>
      <c r="CP579" s="63" t="s">
        <v>126</v>
      </c>
      <c r="CQ579" s="63" t="s">
        <v>815</v>
      </c>
      <c r="CR579" s="63" t="s">
        <v>862</v>
      </c>
      <c r="CS579" s="63">
        <v>661</v>
      </c>
    </row>
    <row r="580" spans="93:97" ht="13.5">
      <c r="CO580" s="63">
        <v>18</v>
      </c>
      <c r="CP580" s="63" t="s">
        <v>126</v>
      </c>
      <c r="CQ580" s="63" t="s">
        <v>815</v>
      </c>
      <c r="CR580" s="63" t="s">
        <v>863</v>
      </c>
      <c r="CS580" s="63">
        <v>662</v>
      </c>
    </row>
    <row r="581" spans="93:97" ht="13.5">
      <c r="CO581" s="63">
        <v>18</v>
      </c>
      <c r="CP581" s="63" t="s">
        <v>126</v>
      </c>
      <c r="CQ581" s="63" t="s">
        <v>815</v>
      </c>
      <c r="CR581" s="63" t="s">
        <v>864</v>
      </c>
      <c r="CS581" s="63">
        <v>663</v>
      </c>
    </row>
    <row r="582" spans="93:97" ht="13.5">
      <c r="CO582" s="63">
        <v>18</v>
      </c>
      <c r="CP582" s="63" t="s">
        <v>126</v>
      </c>
      <c r="CQ582" s="63" t="s">
        <v>815</v>
      </c>
      <c r="CR582" s="63" t="s">
        <v>865</v>
      </c>
      <c r="CS582" s="63">
        <v>664</v>
      </c>
    </row>
    <row r="583" spans="93:97" ht="13.5">
      <c r="CO583" s="63">
        <v>18</v>
      </c>
      <c r="CP583" s="63" t="s">
        <v>126</v>
      </c>
      <c r="CQ583" s="63" t="s">
        <v>815</v>
      </c>
      <c r="CR583" s="63" t="s">
        <v>866</v>
      </c>
      <c r="CS583" s="63">
        <v>665</v>
      </c>
    </row>
    <row r="584" spans="93:97" ht="13.5">
      <c r="CO584" s="63">
        <v>18</v>
      </c>
      <c r="CP584" s="63" t="s">
        <v>126</v>
      </c>
      <c r="CQ584" s="63" t="s">
        <v>815</v>
      </c>
      <c r="CR584" s="63" t="s">
        <v>867</v>
      </c>
      <c r="CS584" s="63">
        <v>666</v>
      </c>
    </row>
    <row r="585" spans="93:97" ht="13.5">
      <c r="CO585" s="63">
        <v>18</v>
      </c>
      <c r="CP585" s="63" t="s">
        <v>126</v>
      </c>
      <c r="CQ585" s="63" t="s">
        <v>815</v>
      </c>
      <c r="CR585" s="63" t="s">
        <v>868</v>
      </c>
      <c r="CS585" s="63">
        <v>667</v>
      </c>
    </row>
    <row r="586" spans="93:97" ht="13.5">
      <c r="CO586" s="63">
        <v>18</v>
      </c>
      <c r="CP586" s="63" t="s">
        <v>126</v>
      </c>
      <c r="CQ586" s="63" t="s">
        <v>815</v>
      </c>
      <c r="CR586" s="63" t="s">
        <v>869</v>
      </c>
      <c r="CS586" s="63">
        <v>668</v>
      </c>
    </row>
    <row r="587" spans="93:97" ht="13.5">
      <c r="CO587" s="63">
        <v>18</v>
      </c>
      <c r="CP587" s="63" t="s">
        <v>126</v>
      </c>
      <c r="CQ587" s="63" t="s">
        <v>815</v>
      </c>
      <c r="CR587" s="63" t="s">
        <v>870</v>
      </c>
      <c r="CS587" s="63">
        <v>669</v>
      </c>
    </row>
    <row r="588" spans="93:97" ht="13.5">
      <c r="CO588" s="63">
        <v>18</v>
      </c>
      <c r="CP588" s="63" t="s">
        <v>126</v>
      </c>
      <c r="CQ588" s="63" t="s">
        <v>815</v>
      </c>
      <c r="CR588" s="63" t="s">
        <v>1117</v>
      </c>
      <c r="CS588" s="63">
        <v>670</v>
      </c>
    </row>
    <row r="589" spans="93:97" ht="13.5">
      <c r="CO589" s="63"/>
      <c r="CP589" s="63"/>
      <c r="CQ589" s="63"/>
      <c r="CR589" s="63"/>
      <c r="CS589" s="63"/>
    </row>
    <row r="590" spans="93:97" ht="13.5">
      <c r="CO590" s="63"/>
      <c r="CP590" s="63"/>
      <c r="CQ590" s="63"/>
      <c r="CR590" s="63"/>
      <c r="CS590" s="63"/>
    </row>
    <row r="591" spans="93:97" ht="13.5">
      <c r="CO591" s="63">
        <v>19</v>
      </c>
      <c r="CP591" s="63" t="s">
        <v>871</v>
      </c>
      <c r="CQ591" s="63" t="s">
        <v>127</v>
      </c>
      <c r="CR591" s="63" t="s">
        <v>872</v>
      </c>
      <c r="CS591" s="63">
        <v>672</v>
      </c>
    </row>
    <row r="592" spans="93:97" ht="13.5">
      <c r="CO592" s="63">
        <v>19</v>
      </c>
      <c r="CP592" s="63" t="s">
        <v>871</v>
      </c>
      <c r="CQ592" s="63" t="s">
        <v>127</v>
      </c>
      <c r="CR592" s="63" t="s">
        <v>873</v>
      </c>
      <c r="CS592" s="63">
        <v>673</v>
      </c>
    </row>
    <row r="593" spans="93:97" ht="13.5">
      <c r="CO593" s="63">
        <v>19</v>
      </c>
      <c r="CP593" s="63" t="s">
        <v>871</v>
      </c>
      <c r="CQ593" s="63" t="s">
        <v>127</v>
      </c>
      <c r="CR593" s="63" t="s">
        <v>874</v>
      </c>
      <c r="CS593" s="63">
        <v>674</v>
      </c>
    </row>
    <row r="594" spans="93:97" ht="13.5">
      <c r="CO594" s="63">
        <v>19</v>
      </c>
      <c r="CP594" s="63" t="s">
        <v>871</v>
      </c>
      <c r="CQ594" s="63" t="s">
        <v>127</v>
      </c>
      <c r="CR594" s="63" t="s">
        <v>875</v>
      </c>
      <c r="CS594" s="63">
        <v>675</v>
      </c>
    </row>
    <row r="595" spans="93:97" ht="13.5">
      <c r="CO595" s="63">
        <v>19</v>
      </c>
      <c r="CP595" s="63" t="s">
        <v>871</v>
      </c>
      <c r="CQ595" s="63" t="s">
        <v>127</v>
      </c>
      <c r="CR595" s="63" t="s">
        <v>876</v>
      </c>
      <c r="CS595" s="63">
        <v>676</v>
      </c>
    </row>
    <row r="596" spans="93:97" ht="13.5">
      <c r="CO596" s="63">
        <v>19</v>
      </c>
      <c r="CP596" s="63" t="s">
        <v>871</v>
      </c>
      <c r="CQ596" s="63" t="s">
        <v>127</v>
      </c>
      <c r="CR596" s="63" t="s">
        <v>877</v>
      </c>
      <c r="CS596" s="63">
        <v>677</v>
      </c>
    </row>
    <row r="597" spans="93:97" ht="13.5">
      <c r="CO597" s="63">
        <v>19</v>
      </c>
      <c r="CP597" s="63" t="s">
        <v>871</v>
      </c>
      <c r="CQ597" s="63" t="s">
        <v>127</v>
      </c>
      <c r="CR597" s="63" t="s">
        <v>878</v>
      </c>
      <c r="CS597" s="63">
        <v>678</v>
      </c>
    </row>
    <row r="598" spans="93:97" ht="13.5">
      <c r="CO598" s="63">
        <v>19</v>
      </c>
      <c r="CP598" s="63" t="s">
        <v>871</v>
      </c>
      <c r="CQ598" s="63" t="s">
        <v>127</v>
      </c>
      <c r="CR598" s="63" t="s">
        <v>879</v>
      </c>
      <c r="CS598" s="63">
        <v>679</v>
      </c>
    </row>
    <row r="599" spans="93:97" ht="13.5">
      <c r="CO599" s="63">
        <v>19</v>
      </c>
      <c r="CP599" s="63" t="s">
        <v>871</v>
      </c>
      <c r="CQ599" s="63" t="s">
        <v>127</v>
      </c>
      <c r="CR599" s="63" t="s">
        <v>880</v>
      </c>
      <c r="CS599" s="63">
        <v>680</v>
      </c>
    </row>
    <row r="600" spans="93:97" ht="13.5">
      <c r="CO600" s="63">
        <v>19</v>
      </c>
      <c r="CP600" s="63" t="s">
        <v>871</v>
      </c>
      <c r="CQ600" s="63" t="s">
        <v>127</v>
      </c>
      <c r="CR600" s="63" t="s">
        <v>881</v>
      </c>
      <c r="CS600" s="63">
        <v>681</v>
      </c>
    </row>
    <row r="601" spans="93:97" ht="13.5">
      <c r="CO601" s="63">
        <v>19</v>
      </c>
      <c r="CP601" s="63" t="s">
        <v>871</v>
      </c>
      <c r="CQ601" s="63" t="s">
        <v>127</v>
      </c>
      <c r="CR601" s="63" t="s">
        <v>882</v>
      </c>
      <c r="CS601" s="63">
        <v>682</v>
      </c>
    </row>
    <row r="602" spans="93:97" ht="13.5">
      <c r="CO602" s="63">
        <v>19</v>
      </c>
      <c r="CP602" s="63" t="s">
        <v>871</v>
      </c>
      <c r="CQ602" s="63" t="s">
        <v>127</v>
      </c>
      <c r="CR602" s="63" t="s">
        <v>883</v>
      </c>
      <c r="CS602" s="63">
        <v>683</v>
      </c>
    </row>
    <row r="603" spans="93:97" ht="13.5">
      <c r="CO603" s="63">
        <v>19</v>
      </c>
      <c r="CP603" s="63" t="s">
        <v>871</v>
      </c>
      <c r="CQ603" s="63" t="s">
        <v>127</v>
      </c>
      <c r="CR603" s="63" t="s">
        <v>884</v>
      </c>
      <c r="CS603" s="63">
        <v>684</v>
      </c>
    </row>
    <row r="604" spans="93:97" ht="13.5">
      <c r="CO604" s="63">
        <v>19</v>
      </c>
      <c r="CP604" s="63" t="s">
        <v>871</v>
      </c>
      <c r="CQ604" s="63" t="s">
        <v>127</v>
      </c>
      <c r="CR604" s="63" t="s">
        <v>885</v>
      </c>
      <c r="CS604" s="63">
        <v>685</v>
      </c>
    </row>
    <row r="605" spans="93:97" ht="13.5">
      <c r="CO605" s="63">
        <v>19</v>
      </c>
      <c r="CP605" s="63" t="s">
        <v>871</v>
      </c>
      <c r="CQ605" s="63" t="s">
        <v>127</v>
      </c>
      <c r="CR605" s="63" t="s">
        <v>886</v>
      </c>
      <c r="CS605" s="63">
        <v>686</v>
      </c>
    </row>
    <row r="606" spans="93:97" ht="13.5">
      <c r="CO606" s="63">
        <v>19</v>
      </c>
      <c r="CP606" s="63" t="s">
        <v>871</v>
      </c>
      <c r="CQ606" s="63" t="s">
        <v>127</v>
      </c>
      <c r="CR606" s="63" t="s">
        <v>887</v>
      </c>
      <c r="CS606" s="63">
        <v>687</v>
      </c>
    </row>
    <row r="607" spans="93:97" ht="13.5">
      <c r="CO607" s="63">
        <v>19</v>
      </c>
      <c r="CP607" s="63" t="s">
        <v>871</v>
      </c>
      <c r="CQ607" s="63" t="s">
        <v>127</v>
      </c>
      <c r="CR607" s="63" t="s">
        <v>888</v>
      </c>
      <c r="CS607" s="63">
        <v>688</v>
      </c>
    </row>
    <row r="608" spans="93:97" ht="13.5">
      <c r="CO608" s="63">
        <v>19</v>
      </c>
      <c r="CP608" s="63" t="s">
        <v>871</v>
      </c>
      <c r="CQ608" s="63" t="s">
        <v>127</v>
      </c>
      <c r="CR608" s="63" t="s">
        <v>889</v>
      </c>
      <c r="CS608" s="63">
        <v>689</v>
      </c>
    </row>
    <row r="609" spans="93:97" ht="13.5">
      <c r="CO609" s="63">
        <v>19</v>
      </c>
      <c r="CP609" s="63" t="s">
        <v>871</v>
      </c>
      <c r="CQ609" s="63" t="s">
        <v>127</v>
      </c>
      <c r="CR609" s="63" t="s">
        <v>890</v>
      </c>
      <c r="CS609" s="63">
        <v>690</v>
      </c>
    </row>
    <row r="610" spans="93:97" ht="13.5">
      <c r="CO610" s="63">
        <v>19</v>
      </c>
      <c r="CP610" s="63" t="s">
        <v>871</v>
      </c>
      <c r="CQ610" s="63" t="s">
        <v>127</v>
      </c>
      <c r="CR610" s="63" t="s">
        <v>891</v>
      </c>
      <c r="CS610" s="63">
        <v>691</v>
      </c>
    </row>
    <row r="611" spans="93:97" ht="13.5">
      <c r="CO611" s="63">
        <v>19</v>
      </c>
      <c r="CP611" s="63" t="s">
        <v>871</v>
      </c>
      <c r="CQ611" s="63" t="s">
        <v>127</v>
      </c>
      <c r="CR611" s="63" t="s">
        <v>892</v>
      </c>
      <c r="CS611" s="63">
        <v>692</v>
      </c>
    </row>
    <row r="612" spans="93:97" ht="13.5">
      <c r="CO612" s="63">
        <v>19</v>
      </c>
      <c r="CP612" s="63" t="s">
        <v>871</v>
      </c>
      <c r="CQ612" s="63" t="s">
        <v>127</v>
      </c>
      <c r="CR612" s="63" t="s">
        <v>893</v>
      </c>
      <c r="CS612" s="63">
        <v>693</v>
      </c>
    </row>
    <row r="613" spans="93:97" ht="13.5">
      <c r="CO613" s="63">
        <v>19</v>
      </c>
      <c r="CP613" s="63" t="s">
        <v>871</v>
      </c>
      <c r="CQ613" s="63" t="s">
        <v>127</v>
      </c>
      <c r="CR613" s="63" t="s">
        <v>894</v>
      </c>
      <c r="CS613" s="63">
        <v>694</v>
      </c>
    </row>
    <row r="614" spans="93:97" ht="13.5">
      <c r="CO614" s="63">
        <v>19</v>
      </c>
      <c r="CP614" s="63" t="s">
        <v>871</v>
      </c>
      <c r="CQ614" s="63" t="s">
        <v>127</v>
      </c>
      <c r="CR614" s="63" t="s">
        <v>895</v>
      </c>
      <c r="CS614" s="63">
        <v>695</v>
      </c>
    </row>
    <row r="615" spans="93:97" ht="13.5">
      <c r="CO615" s="63">
        <v>19</v>
      </c>
      <c r="CP615" s="63" t="s">
        <v>871</v>
      </c>
      <c r="CQ615" s="63" t="s">
        <v>127</v>
      </c>
      <c r="CR615" s="63" t="s">
        <v>896</v>
      </c>
      <c r="CS615" s="63">
        <v>696</v>
      </c>
    </row>
    <row r="616" spans="93:97" ht="13.5">
      <c r="CO616" s="63">
        <v>19</v>
      </c>
      <c r="CP616" s="63" t="s">
        <v>871</v>
      </c>
      <c r="CQ616" s="63" t="s">
        <v>127</v>
      </c>
      <c r="CR616" s="63" t="s">
        <v>897</v>
      </c>
      <c r="CS616" s="63">
        <v>697</v>
      </c>
    </row>
    <row r="617" spans="93:97" ht="13.5">
      <c r="CO617" s="63">
        <v>19</v>
      </c>
      <c r="CP617" s="63" t="s">
        <v>871</v>
      </c>
      <c r="CQ617" s="63" t="s">
        <v>127</v>
      </c>
      <c r="CR617" s="63" t="s">
        <v>898</v>
      </c>
      <c r="CS617" s="63">
        <v>698</v>
      </c>
    </row>
    <row r="618" spans="93:97" ht="13.5">
      <c r="CO618" s="63">
        <v>19</v>
      </c>
      <c r="CP618" s="63" t="s">
        <v>871</v>
      </c>
      <c r="CQ618" s="63" t="s">
        <v>127</v>
      </c>
      <c r="CR618" s="63" t="s">
        <v>899</v>
      </c>
      <c r="CS618" s="63">
        <v>699</v>
      </c>
    </row>
    <row r="619" spans="93:97" ht="13.5">
      <c r="CO619" s="63">
        <v>19</v>
      </c>
      <c r="CP619" s="63" t="s">
        <v>871</v>
      </c>
      <c r="CQ619" s="63" t="s">
        <v>127</v>
      </c>
      <c r="CR619" s="63" t="s">
        <v>900</v>
      </c>
      <c r="CS619" s="63">
        <v>700</v>
      </c>
    </row>
    <row r="620" spans="93:97" ht="13.5">
      <c r="CO620" s="63">
        <v>19</v>
      </c>
      <c r="CP620" s="63" t="s">
        <v>871</v>
      </c>
      <c r="CQ620" s="63" t="s">
        <v>127</v>
      </c>
      <c r="CR620" s="63" t="s">
        <v>901</v>
      </c>
      <c r="CS620" s="63">
        <v>701</v>
      </c>
    </row>
    <row r="621" spans="93:97" ht="13.5">
      <c r="CO621" s="63">
        <v>19</v>
      </c>
      <c r="CP621" s="63" t="s">
        <v>871</v>
      </c>
      <c r="CQ621" s="63" t="s">
        <v>127</v>
      </c>
      <c r="CR621" s="63" t="s">
        <v>902</v>
      </c>
      <c r="CS621" s="63">
        <v>702</v>
      </c>
    </row>
    <row r="622" spans="93:97" ht="13.5">
      <c r="CO622" s="63">
        <v>19</v>
      </c>
      <c r="CP622" s="63" t="s">
        <v>871</v>
      </c>
      <c r="CQ622" s="63" t="s">
        <v>127</v>
      </c>
      <c r="CR622" s="63" t="s">
        <v>903</v>
      </c>
      <c r="CS622" s="63">
        <v>703</v>
      </c>
    </row>
    <row r="623" spans="93:97" ht="13.5">
      <c r="CO623" s="63">
        <v>19</v>
      </c>
      <c r="CP623" s="63" t="s">
        <v>871</v>
      </c>
      <c r="CQ623" s="63" t="s">
        <v>127</v>
      </c>
      <c r="CR623" s="63" t="s">
        <v>904</v>
      </c>
      <c r="CS623" s="63">
        <v>704</v>
      </c>
    </row>
    <row r="624" spans="93:97" ht="13.5">
      <c r="CO624" s="63">
        <v>19</v>
      </c>
      <c r="CP624" s="63" t="s">
        <v>871</v>
      </c>
      <c r="CQ624" s="63" t="s">
        <v>127</v>
      </c>
      <c r="CR624" s="63" t="s">
        <v>905</v>
      </c>
      <c r="CS624" s="63">
        <v>705</v>
      </c>
    </row>
    <row r="625" spans="93:97" ht="13.5">
      <c r="CO625" s="63">
        <v>19</v>
      </c>
      <c r="CP625" s="63" t="s">
        <v>871</v>
      </c>
      <c r="CQ625" s="63" t="s">
        <v>127</v>
      </c>
      <c r="CR625" s="63" t="s">
        <v>906</v>
      </c>
      <c r="CS625" s="63">
        <v>706</v>
      </c>
    </row>
    <row r="626" spans="93:97" ht="13.5">
      <c r="CO626" s="63">
        <v>19</v>
      </c>
      <c r="CP626" s="63" t="s">
        <v>871</v>
      </c>
      <c r="CQ626" s="63" t="s">
        <v>127</v>
      </c>
      <c r="CR626" s="63" t="s">
        <v>907</v>
      </c>
      <c r="CS626" s="63">
        <v>707</v>
      </c>
    </row>
    <row r="627" spans="93:97" ht="13.5">
      <c r="CO627" s="63">
        <v>19</v>
      </c>
      <c r="CP627" s="63" t="s">
        <v>871</v>
      </c>
      <c r="CQ627" s="63" t="s">
        <v>127</v>
      </c>
      <c r="CR627" s="63" t="s">
        <v>908</v>
      </c>
      <c r="CS627" s="63">
        <v>708</v>
      </c>
    </row>
    <row r="628" spans="93:97" ht="13.5">
      <c r="CO628" s="63">
        <v>19</v>
      </c>
      <c r="CP628" s="63" t="s">
        <v>871</v>
      </c>
      <c r="CQ628" s="63" t="s">
        <v>127</v>
      </c>
      <c r="CR628" s="63" t="s">
        <v>909</v>
      </c>
      <c r="CS628" s="63">
        <v>709</v>
      </c>
    </row>
    <row r="629" spans="93:97" ht="13.5">
      <c r="CO629" s="63">
        <v>19</v>
      </c>
      <c r="CP629" s="63" t="s">
        <v>871</v>
      </c>
      <c r="CQ629" s="63" t="s">
        <v>127</v>
      </c>
      <c r="CR629" s="63" t="s">
        <v>910</v>
      </c>
      <c r="CS629" s="63">
        <v>710</v>
      </c>
    </row>
    <row r="630" spans="93:97" ht="13.5">
      <c r="CO630" s="63">
        <v>19</v>
      </c>
      <c r="CP630" s="63" t="s">
        <v>871</v>
      </c>
      <c r="CQ630" s="63" t="s">
        <v>127</v>
      </c>
      <c r="CR630" s="63" t="s">
        <v>911</v>
      </c>
      <c r="CS630" s="63">
        <v>711</v>
      </c>
    </row>
    <row r="631" spans="93:97" ht="13.5">
      <c r="CO631" s="63">
        <v>19</v>
      </c>
      <c r="CP631" s="63" t="s">
        <v>871</v>
      </c>
      <c r="CQ631" s="63" t="s">
        <v>127</v>
      </c>
      <c r="CR631" s="63" t="s">
        <v>912</v>
      </c>
      <c r="CS631" s="63">
        <v>712</v>
      </c>
    </row>
    <row r="632" spans="93:97" ht="13.5">
      <c r="CO632" s="63">
        <v>19</v>
      </c>
      <c r="CP632" s="63" t="s">
        <v>871</v>
      </c>
      <c r="CQ632" s="63" t="s">
        <v>127</v>
      </c>
      <c r="CR632" s="63" t="s">
        <v>913</v>
      </c>
      <c r="CS632" s="63">
        <v>713</v>
      </c>
    </row>
    <row r="633" spans="93:97" ht="13.5">
      <c r="CO633" s="63">
        <v>19</v>
      </c>
      <c r="CP633" s="63" t="s">
        <v>871</v>
      </c>
      <c r="CQ633" s="63" t="s">
        <v>127</v>
      </c>
      <c r="CR633" s="63" t="s">
        <v>914</v>
      </c>
      <c r="CS633" s="63">
        <v>714</v>
      </c>
    </row>
    <row r="634" spans="93:97" ht="13.5">
      <c r="CO634" s="63">
        <v>19</v>
      </c>
      <c r="CP634" s="63" t="s">
        <v>871</v>
      </c>
      <c r="CQ634" s="63" t="s">
        <v>127</v>
      </c>
      <c r="CR634" s="63" t="s">
        <v>915</v>
      </c>
      <c r="CS634" s="63">
        <v>715</v>
      </c>
    </row>
    <row r="635" spans="93:97" ht="13.5">
      <c r="CO635" s="63">
        <v>19</v>
      </c>
      <c r="CP635" s="63" t="s">
        <v>871</v>
      </c>
      <c r="CQ635" s="63" t="s">
        <v>127</v>
      </c>
      <c r="CR635" s="63" t="s">
        <v>916</v>
      </c>
      <c r="CS635" s="63">
        <v>716</v>
      </c>
    </row>
    <row r="636" spans="93:97" ht="13.5">
      <c r="CO636" s="63">
        <v>19</v>
      </c>
      <c r="CP636" s="63" t="s">
        <v>871</v>
      </c>
      <c r="CQ636" s="63" t="s">
        <v>127</v>
      </c>
      <c r="CR636" s="63" t="s">
        <v>917</v>
      </c>
      <c r="CS636" s="63">
        <v>717</v>
      </c>
    </row>
    <row r="637" spans="93:97" ht="13.5">
      <c r="CO637" s="63">
        <v>19</v>
      </c>
      <c r="CP637" s="63" t="s">
        <v>871</v>
      </c>
      <c r="CQ637" s="63" t="s">
        <v>127</v>
      </c>
      <c r="CR637" s="63" t="s">
        <v>918</v>
      </c>
      <c r="CS637" s="63">
        <v>718</v>
      </c>
    </row>
    <row r="638" spans="93:97" ht="13.5">
      <c r="CO638" s="63">
        <v>19</v>
      </c>
      <c r="CP638" s="63" t="s">
        <v>871</v>
      </c>
      <c r="CQ638" s="63" t="s">
        <v>127</v>
      </c>
      <c r="CR638" s="63" t="s">
        <v>1118</v>
      </c>
      <c r="CS638" s="63">
        <v>719</v>
      </c>
    </row>
    <row r="639" spans="93:97" ht="13.5">
      <c r="CO639" s="63"/>
      <c r="CP639" s="63"/>
      <c r="CQ639" s="63"/>
      <c r="CR639" s="63"/>
      <c r="CS639" s="63"/>
    </row>
    <row r="640" spans="93:97" ht="13.5">
      <c r="CO640" s="63"/>
      <c r="CP640" s="63"/>
      <c r="CQ640" s="63"/>
      <c r="CR640" s="63"/>
      <c r="CS640" s="63"/>
    </row>
    <row r="641" spans="93:97" ht="13.5">
      <c r="CO641" s="63">
        <v>20</v>
      </c>
      <c r="CP641" s="63" t="s">
        <v>871</v>
      </c>
      <c r="CQ641" s="63" t="s">
        <v>919</v>
      </c>
      <c r="CR641" s="63" t="s">
        <v>920</v>
      </c>
      <c r="CS641" s="63">
        <v>721</v>
      </c>
    </row>
    <row r="642" spans="93:97" ht="13.5">
      <c r="CO642" s="63">
        <v>20</v>
      </c>
      <c r="CP642" s="63" t="s">
        <v>871</v>
      </c>
      <c r="CQ642" s="63" t="s">
        <v>919</v>
      </c>
      <c r="CR642" s="63" t="s">
        <v>921</v>
      </c>
      <c r="CS642" s="63">
        <v>722</v>
      </c>
    </row>
    <row r="643" spans="93:97" ht="13.5">
      <c r="CO643" s="63">
        <v>20</v>
      </c>
      <c r="CP643" s="63" t="s">
        <v>871</v>
      </c>
      <c r="CQ643" s="63" t="s">
        <v>919</v>
      </c>
      <c r="CR643" s="63" t="s">
        <v>922</v>
      </c>
      <c r="CS643" s="63">
        <v>723</v>
      </c>
    </row>
    <row r="644" spans="93:97" ht="13.5">
      <c r="CO644" s="63">
        <v>20</v>
      </c>
      <c r="CP644" s="63" t="s">
        <v>871</v>
      </c>
      <c r="CQ644" s="63" t="s">
        <v>919</v>
      </c>
      <c r="CR644" s="63" t="s">
        <v>923</v>
      </c>
      <c r="CS644" s="63">
        <v>724</v>
      </c>
    </row>
    <row r="645" spans="93:97" ht="13.5">
      <c r="CO645" s="63">
        <v>20</v>
      </c>
      <c r="CP645" s="63" t="s">
        <v>871</v>
      </c>
      <c r="CQ645" s="63" t="s">
        <v>919</v>
      </c>
      <c r="CR645" s="63" t="s">
        <v>924</v>
      </c>
      <c r="CS645" s="63">
        <v>725</v>
      </c>
    </row>
    <row r="646" spans="93:97" ht="13.5">
      <c r="CO646" s="63">
        <v>20</v>
      </c>
      <c r="CP646" s="63" t="s">
        <v>871</v>
      </c>
      <c r="CQ646" s="63" t="s">
        <v>919</v>
      </c>
      <c r="CR646" s="63" t="s">
        <v>925</v>
      </c>
      <c r="CS646" s="63">
        <v>726</v>
      </c>
    </row>
    <row r="647" spans="93:97" ht="13.5">
      <c r="CO647" s="63">
        <v>20</v>
      </c>
      <c r="CP647" s="63" t="s">
        <v>871</v>
      </c>
      <c r="CQ647" s="63" t="s">
        <v>919</v>
      </c>
      <c r="CR647" s="63" t="s">
        <v>926</v>
      </c>
      <c r="CS647" s="63">
        <v>727</v>
      </c>
    </row>
    <row r="648" spans="93:97" ht="13.5">
      <c r="CO648" s="63">
        <v>20</v>
      </c>
      <c r="CP648" s="63" t="s">
        <v>871</v>
      </c>
      <c r="CQ648" s="63" t="s">
        <v>919</v>
      </c>
      <c r="CR648" s="63" t="s">
        <v>927</v>
      </c>
      <c r="CS648" s="63">
        <v>728</v>
      </c>
    </row>
    <row r="649" spans="93:97" ht="13.5">
      <c r="CO649" s="63">
        <v>20</v>
      </c>
      <c r="CP649" s="63" t="s">
        <v>871</v>
      </c>
      <c r="CQ649" s="63" t="s">
        <v>919</v>
      </c>
      <c r="CR649" s="63" t="s">
        <v>928</v>
      </c>
      <c r="CS649" s="63">
        <v>729</v>
      </c>
    </row>
    <row r="650" spans="93:97" ht="13.5">
      <c r="CO650" s="63">
        <v>20</v>
      </c>
      <c r="CP650" s="63" t="s">
        <v>871</v>
      </c>
      <c r="CQ650" s="63" t="s">
        <v>919</v>
      </c>
      <c r="CR650" s="63" t="s">
        <v>929</v>
      </c>
      <c r="CS650" s="63">
        <v>730</v>
      </c>
    </row>
    <row r="651" spans="93:97" ht="13.5">
      <c r="CO651" s="63">
        <v>20</v>
      </c>
      <c r="CP651" s="63" t="s">
        <v>871</v>
      </c>
      <c r="CQ651" s="63" t="s">
        <v>919</v>
      </c>
      <c r="CR651" s="63" t="s">
        <v>930</v>
      </c>
      <c r="CS651" s="63">
        <v>731</v>
      </c>
    </row>
    <row r="652" spans="93:97" ht="13.5">
      <c r="CO652" s="63">
        <v>20</v>
      </c>
      <c r="CP652" s="63" t="s">
        <v>871</v>
      </c>
      <c r="CQ652" s="63" t="s">
        <v>919</v>
      </c>
      <c r="CR652" s="63" t="s">
        <v>931</v>
      </c>
      <c r="CS652" s="63">
        <v>732</v>
      </c>
    </row>
    <row r="653" spans="93:97" ht="13.5">
      <c r="CO653" s="63">
        <v>20</v>
      </c>
      <c r="CP653" s="63" t="s">
        <v>871</v>
      </c>
      <c r="CQ653" s="63" t="s">
        <v>919</v>
      </c>
      <c r="CR653" s="63" t="s">
        <v>932</v>
      </c>
      <c r="CS653" s="63">
        <v>733</v>
      </c>
    </row>
    <row r="654" spans="93:97" ht="13.5">
      <c r="CO654" s="63">
        <v>20</v>
      </c>
      <c r="CP654" s="63" t="s">
        <v>871</v>
      </c>
      <c r="CQ654" s="63" t="s">
        <v>919</v>
      </c>
      <c r="CR654" s="63" t="s">
        <v>933</v>
      </c>
      <c r="CS654" s="63">
        <v>734</v>
      </c>
    </row>
    <row r="655" spans="93:97" ht="13.5">
      <c r="CO655" s="63">
        <v>20</v>
      </c>
      <c r="CP655" s="63" t="s">
        <v>871</v>
      </c>
      <c r="CQ655" s="63" t="s">
        <v>919</v>
      </c>
      <c r="CR655" s="63" t="s">
        <v>934</v>
      </c>
      <c r="CS655" s="63">
        <v>735</v>
      </c>
    </row>
    <row r="656" spans="93:97" ht="13.5">
      <c r="CO656" s="63">
        <v>20</v>
      </c>
      <c r="CP656" s="63" t="s">
        <v>871</v>
      </c>
      <c r="CQ656" s="63" t="s">
        <v>919</v>
      </c>
      <c r="CR656" s="63" t="s">
        <v>935</v>
      </c>
      <c r="CS656" s="63">
        <v>736</v>
      </c>
    </row>
    <row r="657" spans="93:97" ht="13.5">
      <c r="CO657" s="63">
        <v>20</v>
      </c>
      <c r="CP657" s="63" t="s">
        <v>871</v>
      </c>
      <c r="CQ657" s="63" t="s">
        <v>919</v>
      </c>
      <c r="CR657" s="63" t="s">
        <v>936</v>
      </c>
      <c r="CS657" s="63">
        <v>737</v>
      </c>
    </row>
    <row r="658" spans="93:97" ht="13.5">
      <c r="CO658" s="63">
        <v>20</v>
      </c>
      <c r="CP658" s="63" t="s">
        <v>871</v>
      </c>
      <c r="CQ658" s="63" t="s">
        <v>919</v>
      </c>
      <c r="CR658" s="63" t="s">
        <v>937</v>
      </c>
      <c r="CS658" s="63">
        <v>738</v>
      </c>
    </row>
    <row r="659" spans="93:97" ht="13.5">
      <c r="CO659" s="63">
        <v>20</v>
      </c>
      <c r="CP659" s="63" t="s">
        <v>871</v>
      </c>
      <c r="CQ659" s="63" t="s">
        <v>919</v>
      </c>
      <c r="CR659" s="63" t="s">
        <v>938</v>
      </c>
      <c r="CS659" s="63">
        <v>739</v>
      </c>
    </row>
    <row r="660" spans="93:97" ht="13.5">
      <c r="CO660" s="63">
        <v>20</v>
      </c>
      <c r="CP660" s="63" t="s">
        <v>871</v>
      </c>
      <c r="CQ660" s="63" t="s">
        <v>919</v>
      </c>
      <c r="CR660" s="63" t="s">
        <v>939</v>
      </c>
      <c r="CS660" s="63">
        <v>740</v>
      </c>
    </row>
    <row r="661" spans="93:97" ht="13.5">
      <c r="CO661" s="63">
        <v>20</v>
      </c>
      <c r="CP661" s="63" t="s">
        <v>871</v>
      </c>
      <c r="CQ661" s="63" t="s">
        <v>919</v>
      </c>
      <c r="CR661" s="63" t="s">
        <v>940</v>
      </c>
      <c r="CS661" s="63">
        <v>741</v>
      </c>
    </row>
    <row r="662" spans="93:97" ht="13.5">
      <c r="CO662" s="63">
        <v>20</v>
      </c>
      <c r="CP662" s="63" t="s">
        <v>871</v>
      </c>
      <c r="CQ662" s="63" t="s">
        <v>919</v>
      </c>
      <c r="CR662" s="63" t="s">
        <v>941</v>
      </c>
      <c r="CS662" s="63">
        <v>742</v>
      </c>
    </row>
    <row r="663" spans="93:97" ht="13.5">
      <c r="CO663" s="63">
        <v>20</v>
      </c>
      <c r="CP663" s="63" t="s">
        <v>871</v>
      </c>
      <c r="CQ663" s="63" t="s">
        <v>919</v>
      </c>
      <c r="CR663" s="63" t="s">
        <v>942</v>
      </c>
      <c r="CS663" s="63">
        <v>743</v>
      </c>
    </row>
    <row r="664" spans="93:97" ht="13.5">
      <c r="CO664" s="63">
        <v>20</v>
      </c>
      <c r="CP664" s="63" t="s">
        <v>871</v>
      </c>
      <c r="CQ664" s="63" t="s">
        <v>919</v>
      </c>
      <c r="CR664" s="63" t="s">
        <v>943</v>
      </c>
      <c r="CS664" s="63">
        <v>744</v>
      </c>
    </row>
    <row r="665" spans="93:97" ht="13.5">
      <c r="CO665" s="63">
        <v>20</v>
      </c>
      <c r="CP665" s="63" t="s">
        <v>871</v>
      </c>
      <c r="CQ665" s="63" t="s">
        <v>919</v>
      </c>
      <c r="CR665" s="63" t="s">
        <v>944</v>
      </c>
      <c r="CS665" s="63">
        <v>745</v>
      </c>
    </row>
    <row r="666" spans="93:97" ht="13.5">
      <c r="CO666" s="63">
        <v>20</v>
      </c>
      <c r="CP666" s="63" t="s">
        <v>871</v>
      </c>
      <c r="CQ666" s="63" t="s">
        <v>919</v>
      </c>
      <c r="CR666" s="63" t="s">
        <v>945</v>
      </c>
      <c r="CS666" s="63">
        <v>746</v>
      </c>
    </row>
    <row r="667" spans="93:97" ht="13.5">
      <c r="CO667" s="63"/>
      <c r="CP667" s="63"/>
      <c r="CQ667" s="63"/>
      <c r="CR667" s="63"/>
      <c r="CS667" s="63"/>
    </row>
    <row r="668" spans="93:97" ht="13.5">
      <c r="CO668" s="63"/>
      <c r="CP668" s="63"/>
      <c r="CQ668" s="63"/>
      <c r="CR668" s="63"/>
      <c r="CS668" s="63"/>
    </row>
    <row r="669" spans="93:97" ht="13.5">
      <c r="CO669" s="63">
        <v>21</v>
      </c>
      <c r="CP669" s="63" t="s">
        <v>129</v>
      </c>
      <c r="CQ669" s="63" t="s">
        <v>761</v>
      </c>
      <c r="CR669" s="63" t="s">
        <v>762</v>
      </c>
      <c r="CS669" s="63">
        <v>748</v>
      </c>
    </row>
    <row r="670" spans="93:97" ht="13.5">
      <c r="CO670" s="63">
        <v>21</v>
      </c>
      <c r="CP670" s="63" t="s">
        <v>129</v>
      </c>
      <c r="CQ670" s="63" t="s">
        <v>761</v>
      </c>
      <c r="CR670" s="63" t="s">
        <v>763</v>
      </c>
      <c r="CS670" s="63">
        <v>749</v>
      </c>
    </row>
    <row r="671" spans="93:97" ht="13.5">
      <c r="CO671" s="63">
        <v>21</v>
      </c>
      <c r="CP671" s="63" t="s">
        <v>129</v>
      </c>
      <c r="CQ671" s="63" t="s">
        <v>761</v>
      </c>
      <c r="CR671" s="63" t="s">
        <v>764</v>
      </c>
      <c r="CS671" s="63">
        <v>750</v>
      </c>
    </row>
    <row r="672" spans="93:97" ht="13.5">
      <c r="CO672" s="63">
        <v>21</v>
      </c>
      <c r="CP672" s="63" t="s">
        <v>129</v>
      </c>
      <c r="CQ672" s="63" t="s">
        <v>761</v>
      </c>
      <c r="CR672" s="63" t="s">
        <v>765</v>
      </c>
      <c r="CS672" s="63">
        <v>751</v>
      </c>
    </row>
    <row r="673" spans="93:97" ht="13.5">
      <c r="CO673" s="63">
        <v>21</v>
      </c>
      <c r="CP673" s="63" t="s">
        <v>129</v>
      </c>
      <c r="CQ673" s="63" t="s">
        <v>761</v>
      </c>
      <c r="CR673" s="63" t="s">
        <v>766</v>
      </c>
      <c r="CS673" s="63">
        <v>752</v>
      </c>
    </row>
    <row r="674" spans="93:97" ht="13.5">
      <c r="CO674" s="63">
        <v>21</v>
      </c>
      <c r="CP674" s="63" t="s">
        <v>129</v>
      </c>
      <c r="CQ674" s="63" t="s">
        <v>761</v>
      </c>
      <c r="CR674" s="63" t="s">
        <v>767</v>
      </c>
      <c r="CS674" s="63">
        <v>753</v>
      </c>
    </row>
    <row r="675" spans="93:97" ht="13.5">
      <c r="CO675" s="63">
        <v>21</v>
      </c>
      <c r="CP675" s="63" t="s">
        <v>129</v>
      </c>
      <c r="CQ675" s="63" t="s">
        <v>761</v>
      </c>
      <c r="CR675" s="63" t="s">
        <v>768</v>
      </c>
      <c r="CS675" s="63">
        <v>754</v>
      </c>
    </row>
    <row r="676" spans="93:97" ht="13.5">
      <c r="CO676" s="63">
        <v>21</v>
      </c>
      <c r="CP676" s="63" t="s">
        <v>129</v>
      </c>
      <c r="CQ676" s="63" t="s">
        <v>761</v>
      </c>
      <c r="CR676" s="63" t="s">
        <v>769</v>
      </c>
      <c r="CS676" s="63">
        <v>755</v>
      </c>
    </row>
    <row r="677" spans="93:97" ht="13.5">
      <c r="CO677" s="63">
        <v>21</v>
      </c>
      <c r="CP677" s="63" t="s">
        <v>129</v>
      </c>
      <c r="CQ677" s="63" t="s">
        <v>761</v>
      </c>
      <c r="CR677" s="63" t="s">
        <v>770</v>
      </c>
      <c r="CS677" s="63">
        <v>756</v>
      </c>
    </row>
    <row r="678" spans="93:97" ht="13.5">
      <c r="CO678" s="63">
        <v>21</v>
      </c>
      <c r="CP678" s="63" t="s">
        <v>129</v>
      </c>
      <c r="CQ678" s="63" t="s">
        <v>761</v>
      </c>
      <c r="CR678" s="63" t="s">
        <v>771</v>
      </c>
      <c r="CS678" s="63">
        <v>757</v>
      </c>
    </row>
    <row r="679" spans="93:97" ht="13.5">
      <c r="CO679" s="63">
        <v>21</v>
      </c>
      <c r="CP679" s="63" t="s">
        <v>129</v>
      </c>
      <c r="CQ679" s="63" t="s">
        <v>761</v>
      </c>
      <c r="CR679" s="63" t="s">
        <v>772</v>
      </c>
      <c r="CS679" s="63">
        <v>758</v>
      </c>
    </row>
    <row r="680" spans="93:97" ht="13.5">
      <c r="CO680" s="63">
        <v>21</v>
      </c>
      <c r="CP680" s="63" t="s">
        <v>129</v>
      </c>
      <c r="CQ680" s="63" t="s">
        <v>761</v>
      </c>
      <c r="CR680" s="63" t="s">
        <v>773</v>
      </c>
      <c r="CS680" s="63">
        <v>759</v>
      </c>
    </row>
    <row r="681" spans="93:97" ht="13.5">
      <c r="CO681" s="63">
        <v>21</v>
      </c>
      <c r="CP681" s="63" t="s">
        <v>129</v>
      </c>
      <c r="CQ681" s="63" t="s">
        <v>761</v>
      </c>
      <c r="CR681" s="63" t="s">
        <v>774</v>
      </c>
      <c r="CS681" s="63">
        <v>760</v>
      </c>
    </row>
    <row r="682" spans="93:97" ht="13.5">
      <c r="CO682" s="63">
        <v>21</v>
      </c>
      <c r="CP682" s="63" t="s">
        <v>129</v>
      </c>
      <c r="CQ682" s="63" t="s">
        <v>761</v>
      </c>
      <c r="CR682" s="63" t="s">
        <v>775</v>
      </c>
      <c r="CS682" s="63">
        <v>761</v>
      </c>
    </row>
    <row r="683" spans="93:97" ht="13.5">
      <c r="CO683" s="63">
        <v>21</v>
      </c>
      <c r="CP683" s="63" t="s">
        <v>129</v>
      </c>
      <c r="CQ683" s="63" t="s">
        <v>761</v>
      </c>
      <c r="CR683" s="63" t="s">
        <v>776</v>
      </c>
      <c r="CS683" s="63">
        <v>762</v>
      </c>
    </row>
    <row r="684" spans="93:97" ht="13.5">
      <c r="CO684" s="63">
        <v>21</v>
      </c>
      <c r="CP684" s="63" t="s">
        <v>129</v>
      </c>
      <c r="CQ684" s="63" t="s">
        <v>761</v>
      </c>
      <c r="CR684" s="63" t="s">
        <v>777</v>
      </c>
      <c r="CS684" s="63">
        <v>763</v>
      </c>
    </row>
    <row r="685" spans="93:97" ht="13.5">
      <c r="CO685" s="63">
        <v>21</v>
      </c>
      <c r="CP685" s="63" t="s">
        <v>129</v>
      </c>
      <c r="CQ685" s="63" t="s">
        <v>761</v>
      </c>
      <c r="CR685" s="63" t="s">
        <v>778</v>
      </c>
      <c r="CS685" s="63">
        <v>764</v>
      </c>
    </row>
    <row r="686" spans="93:97" ht="13.5">
      <c r="CO686" s="63">
        <v>21</v>
      </c>
      <c r="CP686" s="63" t="s">
        <v>129</v>
      </c>
      <c r="CQ686" s="63" t="s">
        <v>761</v>
      </c>
      <c r="CR686" s="63" t="s">
        <v>779</v>
      </c>
      <c r="CS686" s="63">
        <v>765</v>
      </c>
    </row>
    <row r="687" spans="93:97" ht="13.5">
      <c r="CO687" s="63">
        <v>21</v>
      </c>
      <c r="CP687" s="63" t="s">
        <v>129</v>
      </c>
      <c r="CQ687" s="63" t="s">
        <v>761</v>
      </c>
      <c r="CR687" s="63" t="s">
        <v>780</v>
      </c>
      <c r="CS687" s="63">
        <v>766</v>
      </c>
    </row>
    <row r="688" spans="93:97" ht="13.5">
      <c r="CO688" s="63">
        <v>21</v>
      </c>
      <c r="CP688" s="63" t="s">
        <v>129</v>
      </c>
      <c r="CQ688" s="63" t="s">
        <v>761</v>
      </c>
      <c r="CR688" s="63" t="s">
        <v>781</v>
      </c>
      <c r="CS688" s="63">
        <v>767</v>
      </c>
    </row>
    <row r="689" spans="93:97" ht="13.5">
      <c r="CO689" s="63">
        <v>21</v>
      </c>
      <c r="CP689" s="63" t="s">
        <v>129</v>
      </c>
      <c r="CQ689" s="63" t="s">
        <v>761</v>
      </c>
      <c r="CR689" s="63" t="s">
        <v>782</v>
      </c>
      <c r="CS689" s="63">
        <v>768</v>
      </c>
    </row>
    <row r="690" spans="93:97" ht="13.5">
      <c r="CO690" s="63">
        <v>21</v>
      </c>
      <c r="CP690" s="63" t="s">
        <v>129</v>
      </c>
      <c r="CQ690" s="63" t="s">
        <v>761</v>
      </c>
      <c r="CR690" s="63" t="s">
        <v>783</v>
      </c>
      <c r="CS690" s="63">
        <v>769</v>
      </c>
    </row>
    <row r="691" spans="93:97" ht="13.5">
      <c r="CO691" s="63">
        <v>21</v>
      </c>
      <c r="CP691" s="63" t="s">
        <v>129</v>
      </c>
      <c r="CQ691" s="63" t="s">
        <v>761</v>
      </c>
      <c r="CR691" s="63" t="s">
        <v>784</v>
      </c>
      <c r="CS691" s="63">
        <v>770</v>
      </c>
    </row>
    <row r="692" spans="93:97" ht="13.5">
      <c r="CO692" s="63">
        <v>21</v>
      </c>
      <c r="CP692" s="63" t="s">
        <v>129</v>
      </c>
      <c r="CQ692" s="63" t="s">
        <v>761</v>
      </c>
      <c r="CR692" s="63" t="s">
        <v>785</v>
      </c>
      <c r="CS692" s="63">
        <v>771</v>
      </c>
    </row>
    <row r="693" spans="93:97" ht="13.5">
      <c r="CO693" s="63">
        <v>21</v>
      </c>
      <c r="CP693" s="63" t="s">
        <v>129</v>
      </c>
      <c r="CQ693" s="63" t="s">
        <v>761</v>
      </c>
      <c r="CR693" s="63" t="s">
        <v>786</v>
      </c>
      <c r="CS693" s="63">
        <v>772</v>
      </c>
    </row>
    <row r="694" spans="93:97" ht="13.5">
      <c r="CO694" s="63">
        <v>21</v>
      </c>
      <c r="CP694" s="63" t="s">
        <v>129</v>
      </c>
      <c r="CQ694" s="63" t="s">
        <v>761</v>
      </c>
      <c r="CR694" s="63" t="s">
        <v>787</v>
      </c>
      <c r="CS694" s="63">
        <v>773</v>
      </c>
    </row>
    <row r="695" spans="93:97" ht="13.5">
      <c r="CO695" s="63">
        <v>21</v>
      </c>
      <c r="CP695" s="63" t="s">
        <v>129</v>
      </c>
      <c r="CQ695" s="63" t="s">
        <v>761</v>
      </c>
      <c r="CR695" s="63" t="s">
        <v>788</v>
      </c>
      <c r="CS695" s="63">
        <v>774</v>
      </c>
    </row>
    <row r="696" spans="93:97" ht="13.5">
      <c r="CO696" s="63">
        <v>21</v>
      </c>
      <c r="CP696" s="63" t="s">
        <v>129</v>
      </c>
      <c r="CQ696" s="63" t="s">
        <v>761</v>
      </c>
      <c r="CR696" s="63" t="s">
        <v>789</v>
      </c>
      <c r="CS696" s="63">
        <v>775</v>
      </c>
    </row>
    <row r="697" spans="93:97" ht="13.5">
      <c r="CO697" s="63">
        <v>21</v>
      </c>
      <c r="CP697" s="63" t="s">
        <v>129</v>
      </c>
      <c r="CQ697" s="63" t="s">
        <v>761</v>
      </c>
      <c r="CR697" s="63" t="s">
        <v>790</v>
      </c>
      <c r="CS697" s="63">
        <v>776</v>
      </c>
    </row>
    <row r="698" spans="93:97" ht="13.5">
      <c r="CO698" s="63">
        <v>21</v>
      </c>
      <c r="CP698" s="63" t="s">
        <v>129</v>
      </c>
      <c r="CQ698" s="63" t="s">
        <v>761</v>
      </c>
      <c r="CR698" s="63" t="s">
        <v>791</v>
      </c>
      <c r="CS698" s="63">
        <v>777</v>
      </c>
    </row>
    <row r="699" spans="93:97" ht="13.5">
      <c r="CO699" s="63">
        <v>21</v>
      </c>
      <c r="CP699" s="63" t="s">
        <v>129</v>
      </c>
      <c r="CQ699" s="63" t="s">
        <v>761</v>
      </c>
      <c r="CR699" s="63" t="s">
        <v>792</v>
      </c>
      <c r="CS699" s="63">
        <v>778</v>
      </c>
    </row>
    <row r="700" spans="93:97" ht="13.5">
      <c r="CO700" s="63">
        <v>21</v>
      </c>
      <c r="CP700" s="63" t="s">
        <v>129</v>
      </c>
      <c r="CQ700" s="63" t="s">
        <v>761</v>
      </c>
      <c r="CR700" s="63" t="s">
        <v>793</v>
      </c>
      <c r="CS700" s="63">
        <v>779</v>
      </c>
    </row>
    <row r="701" spans="93:97" ht="13.5">
      <c r="CO701" s="63">
        <v>21</v>
      </c>
      <c r="CP701" s="63" t="s">
        <v>129</v>
      </c>
      <c r="CQ701" s="63" t="s">
        <v>761</v>
      </c>
      <c r="CR701" s="63" t="s">
        <v>794</v>
      </c>
      <c r="CS701" s="63">
        <v>780</v>
      </c>
    </row>
    <row r="702" spans="93:97" ht="13.5">
      <c r="CO702" s="63">
        <v>21</v>
      </c>
      <c r="CP702" s="63" t="s">
        <v>129</v>
      </c>
      <c r="CQ702" s="63" t="s">
        <v>761</v>
      </c>
      <c r="CR702" s="63" t="s">
        <v>795</v>
      </c>
      <c r="CS702" s="63">
        <v>781</v>
      </c>
    </row>
    <row r="703" spans="93:97" ht="13.5">
      <c r="CO703" s="63">
        <v>21</v>
      </c>
      <c r="CP703" s="63" t="s">
        <v>129</v>
      </c>
      <c r="CQ703" s="63" t="s">
        <v>761</v>
      </c>
      <c r="CR703" s="63" t="s">
        <v>796</v>
      </c>
      <c r="CS703" s="63">
        <v>782</v>
      </c>
    </row>
    <row r="704" spans="93:97" ht="13.5">
      <c r="CO704" s="63">
        <v>21</v>
      </c>
      <c r="CP704" s="63" t="s">
        <v>129</v>
      </c>
      <c r="CQ704" s="63" t="s">
        <v>761</v>
      </c>
      <c r="CR704" s="63" t="s">
        <v>797</v>
      </c>
      <c r="CS704" s="63">
        <v>783</v>
      </c>
    </row>
    <row r="705" spans="93:97" ht="13.5">
      <c r="CO705" s="63">
        <v>21</v>
      </c>
      <c r="CP705" s="63" t="s">
        <v>129</v>
      </c>
      <c r="CQ705" s="63" t="s">
        <v>761</v>
      </c>
      <c r="CR705" s="63" t="s">
        <v>798</v>
      </c>
      <c r="CS705" s="63">
        <v>784</v>
      </c>
    </row>
    <row r="706" spans="93:97" ht="13.5">
      <c r="CO706" s="63">
        <v>21</v>
      </c>
      <c r="CP706" s="63" t="s">
        <v>129</v>
      </c>
      <c r="CQ706" s="63" t="s">
        <v>761</v>
      </c>
      <c r="CR706" s="63" t="s">
        <v>799</v>
      </c>
      <c r="CS706" s="63">
        <v>785</v>
      </c>
    </row>
    <row r="707" spans="93:97" ht="13.5">
      <c r="CO707" s="63">
        <v>21</v>
      </c>
      <c r="CP707" s="63" t="s">
        <v>129</v>
      </c>
      <c r="CQ707" s="63" t="s">
        <v>761</v>
      </c>
      <c r="CR707" s="63" t="s">
        <v>800</v>
      </c>
      <c r="CS707" s="63">
        <v>786</v>
      </c>
    </row>
    <row r="708" spans="93:97" ht="13.5">
      <c r="CO708" s="63">
        <v>21</v>
      </c>
      <c r="CP708" s="63" t="s">
        <v>129</v>
      </c>
      <c r="CQ708" s="63" t="s">
        <v>761</v>
      </c>
      <c r="CR708" s="63" t="s">
        <v>801</v>
      </c>
      <c r="CS708" s="63">
        <v>787</v>
      </c>
    </row>
    <row r="709" spans="93:97" ht="13.5">
      <c r="CO709" s="63">
        <v>21</v>
      </c>
      <c r="CP709" s="63" t="s">
        <v>129</v>
      </c>
      <c r="CQ709" s="63" t="s">
        <v>761</v>
      </c>
      <c r="CR709" s="63" t="s">
        <v>802</v>
      </c>
      <c r="CS709" s="63">
        <v>788</v>
      </c>
    </row>
    <row r="710" spans="93:97" ht="13.5">
      <c r="CO710" s="63">
        <v>21</v>
      </c>
      <c r="CP710" s="63" t="s">
        <v>129</v>
      </c>
      <c r="CQ710" s="63" t="s">
        <v>761</v>
      </c>
      <c r="CR710" s="63" t="s">
        <v>803</v>
      </c>
      <c r="CS710" s="63">
        <v>789</v>
      </c>
    </row>
    <row r="711" spans="93:97" ht="13.5">
      <c r="CO711" s="63">
        <v>21</v>
      </c>
      <c r="CP711" s="63" t="s">
        <v>129</v>
      </c>
      <c r="CQ711" s="63" t="s">
        <v>761</v>
      </c>
      <c r="CR711" s="63" t="s">
        <v>804</v>
      </c>
      <c r="CS711" s="63">
        <v>790</v>
      </c>
    </row>
    <row r="712" spans="93:97" ht="13.5">
      <c r="CO712" s="63">
        <v>21</v>
      </c>
      <c r="CP712" s="63" t="s">
        <v>129</v>
      </c>
      <c r="CQ712" s="63" t="s">
        <v>761</v>
      </c>
      <c r="CR712" s="63" t="s">
        <v>805</v>
      </c>
      <c r="CS712" s="63">
        <v>791</v>
      </c>
    </row>
    <row r="713" spans="93:97" ht="13.5">
      <c r="CO713" s="63">
        <v>21</v>
      </c>
      <c r="CP713" s="63" t="s">
        <v>129</v>
      </c>
      <c r="CQ713" s="63" t="s">
        <v>761</v>
      </c>
      <c r="CR713" s="63" t="s">
        <v>806</v>
      </c>
      <c r="CS713" s="63">
        <v>792</v>
      </c>
    </row>
    <row r="714" spans="93:97" ht="13.5">
      <c r="CO714" s="63">
        <v>21</v>
      </c>
      <c r="CP714" s="63" t="s">
        <v>129</v>
      </c>
      <c r="CQ714" s="63" t="s">
        <v>761</v>
      </c>
      <c r="CR714" s="63" t="s">
        <v>807</v>
      </c>
      <c r="CS714" s="63">
        <v>793</v>
      </c>
    </row>
    <row r="715" spans="93:97" ht="13.5">
      <c r="CO715" s="63">
        <v>21</v>
      </c>
      <c r="CP715" s="63" t="s">
        <v>129</v>
      </c>
      <c r="CQ715" s="63" t="s">
        <v>761</v>
      </c>
      <c r="CR715" s="63" t="s">
        <v>808</v>
      </c>
      <c r="CS715" s="63">
        <v>794</v>
      </c>
    </row>
    <row r="716" spans="93:97" ht="13.5">
      <c r="CO716" s="63">
        <v>21</v>
      </c>
      <c r="CP716" s="63" t="s">
        <v>129</v>
      </c>
      <c r="CQ716" s="63" t="s">
        <v>761</v>
      </c>
      <c r="CR716" s="63" t="s">
        <v>809</v>
      </c>
      <c r="CS716" s="63">
        <v>795</v>
      </c>
    </row>
    <row r="717" spans="93:97" ht="13.5">
      <c r="CO717" s="63">
        <v>21</v>
      </c>
      <c r="CP717" s="63" t="s">
        <v>129</v>
      </c>
      <c r="CQ717" s="63" t="s">
        <v>761</v>
      </c>
      <c r="CR717" s="63" t="s">
        <v>810</v>
      </c>
      <c r="CS717" s="63">
        <v>796</v>
      </c>
    </row>
    <row r="718" spans="93:97" ht="13.5">
      <c r="CO718" s="63">
        <v>21</v>
      </c>
      <c r="CP718" s="63" t="s">
        <v>129</v>
      </c>
      <c r="CQ718" s="63" t="s">
        <v>761</v>
      </c>
      <c r="CR718" s="63" t="s">
        <v>811</v>
      </c>
      <c r="CS718" s="63">
        <v>797</v>
      </c>
    </row>
    <row r="719" spans="93:97" ht="13.5">
      <c r="CO719" s="63">
        <v>21</v>
      </c>
      <c r="CP719" s="63" t="s">
        <v>129</v>
      </c>
      <c r="CQ719" s="63" t="s">
        <v>761</v>
      </c>
      <c r="CR719" s="63" t="s">
        <v>812</v>
      </c>
      <c r="CS719" s="63">
        <v>798</v>
      </c>
    </row>
    <row r="720" spans="93:97" ht="13.5">
      <c r="CO720" s="63">
        <v>21</v>
      </c>
      <c r="CP720" s="63" t="s">
        <v>129</v>
      </c>
      <c r="CQ720" s="63" t="s">
        <v>761</v>
      </c>
      <c r="CR720" s="63" t="s">
        <v>813</v>
      </c>
      <c r="CS720" s="63">
        <v>799</v>
      </c>
    </row>
    <row r="721" spans="93:97" ht="13.5">
      <c r="CO721" s="63">
        <v>21</v>
      </c>
      <c r="CP721" s="63" t="s">
        <v>129</v>
      </c>
      <c r="CQ721" s="63" t="s">
        <v>761</v>
      </c>
      <c r="CR721" s="63" t="s">
        <v>814</v>
      </c>
      <c r="CS721" s="63">
        <v>800</v>
      </c>
    </row>
    <row r="722" spans="93:97" ht="13.5">
      <c r="CO722" s="63"/>
      <c r="CP722" s="63"/>
      <c r="CQ722" s="63"/>
      <c r="CR722" s="63"/>
      <c r="CS722" s="63"/>
    </row>
    <row r="723" spans="93:97" ht="13.5">
      <c r="CO723" s="63"/>
      <c r="CP723" s="63"/>
      <c r="CQ723" s="63"/>
      <c r="CR723" s="63"/>
      <c r="CS723" s="63"/>
    </row>
    <row r="724" spans="93:97" ht="13.5">
      <c r="CO724" s="63"/>
      <c r="CP724" s="63"/>
      <c r="CQ724" s="63"/>
      <c r="CR724" s="63"/>
      <c r="CS724" s="63"/>
    </row>
    <row r="725" spans="93:97" ht="13.5">
      <c r="CO725" s="63"/>
      <c r="CP725" s="63"/>
      <c r="CQ725" s="63"/>
      <c r="CR725" s="63"/>
      <c r="CS725" s="63"/>
    </row>
    <row r="726" spans="93:97" ht="13.5">
      <c r="CO726" s="63"/>
      <c r="CP726" s="63"/>
      <c r="CQ726" s="63"/>
      <c r="CR726" s="63"/>
      <c r="CS726" s="63"/>
    </row>
  </sheetData>
  <sheetProtection sheet="1" objects="1" scenarios="1"/>
  <protectedRanges>
    <protectedRange password="D8A5" sqref="D515:D65547 D192:S513 B515:B65547 R515:R65547 CJ34:CS181 CH2:CI182 Z515:Z65547 V515:V65547 L515:L65547 T4:V513 Z4:Z44 B2 CD457:CF65490 CD34:CF134 CH505:CI65538 D2 X4:X44 V2 R2 Z2 L2 CG504:CG65537 CJ504:CV65537 CD2:CG33 CJ2:CV33 CG34:CG181 L4:L44 R4:R44 B4:B44 D4:D44" name="範囲1"/>
  </protectedRanges>
  <mergeCells count="57">
    <mergeCell ref="BT2:BT3"/>
    <mergeCell ref="BI2:BI3"/>
    <mergeCell ref="BH2:BH3"/>
    <mergeCell ref="BG2:BG3"/>
    <mergeCell ref="BF2:BF3"/>
    <mergeCell ref="BN2:BN3"/>
    <mergeCell ref="BM2:BM3"/>
    <mergeCell ref="BL2:BL3"/>
    <mergeCell ref="BK2:BK3"/>
    <mergeCell ref="BJ2:BJ3"/>
    <mergeCell ref="BS2:BS3"/>
    <mergeCell ref="BQ2:BQ3"/>
    <mergeCell ref="BP2:BP3"/>
    <mergeCell ref="BO2:BO3"/>
    <mergeCell ref="BY2:BY3"/>
    <mergeCell ref="BX2:BX3"/>
    <mergeCell ref="BW2:BW3"/>
    <mergeCell ref="BV2:BV3"/>
    <mergeCell ref="BU2:BU3"/>
    <mergeCell ref="AA2:AA3"/>
    <mergeCell ref="AB2:AB3"/>
    <mergeCell ref="G2:G3"/>
    <mergeCell ref="H2:H3"/>
    <mergeCell ref="L2:L3"/>
    <mergeCell ref="M2:M3"/>
    <mergeCell ref="N2:N3"/>
    <mergeCell ref="O2:O3"/>
    <mergeCell ref="P2:P3"/>
    <mergeCell ref="Q2:Q3"/>
    <mergeCell ref="R2:R3"/>
    <mergeCell ref="S2:S3"/>
    <mergeCell ref="T2:T3"/>
    <mergeCell ref="U2:U3"/>
    <mergeCell ref="V2:V3"/>
    <mergeCell ref="W2:W3"/>
    <mergeCell ref="X2:X3"/>
    <mergeCell ref="Y2:Y3"/>
    <mergeCell ref="Z2:Z3"/>
    <mergeCell ref="B2:B3"/>
    <mergeCell ref="C2:C3"/>
    <mergeCell ref="D2:D3"/>
    <mergeCell ref="E2:E3"/>
    <mergeCell ref="F2:F3"/>
    <mergeCell ref="BD2:BD3"/>
    <mergeCell ref="AJ2:AM2"/>
    <mergeCell ref="AD2:AD3"/>
    <mergeCell ref="AE2:AE3"/>
    <mergeCell ref="AF2:AF3"/>
    <mergeCell ref="AG2:AG3"/>
    <mergeCell ref="AH2:AH3"/>
    <mergeCell ref="AI2:AI3"/>
    <mergeCell ref="AV2:AY2"/>
    <mergeCell ref="BB2:BC2"/>
    <mergeCell ref="AZ2:BA2"/>
    <mergeCell ref="AT2:AT3"/>
    <mergeCell ref="AN2:AQ2"/>
    <mergeCell ref="AS2:AS3"/>
  </mergeCells>
  <phoneticPr fontId="2"/>
  <conditionalFormatting sqref="B4:AB44">
    <cfRule type="expression" dxfId="0" priority="1">
      <formula>MOD(ROW()-2,5)=0</formula>
    </cfRule>
  </conditionalFormatting>
  <dataValidations disablePrompts="1" count="3">
    <dataValidation type="list" allowBlank="1" showInputMessage="1" showErrorMessage="1" sqref="B45:B513 AC4:AC33">
      <formula1>$CF$12:$CG$12</formula1>
    </dataValidation>
    <dataValidation imeMode="halfKatakana" allowBlank="1" showInputMessage="1" showErrorMessage="1" sqref="M515:M65547 M2"/>
    <dataValidation imeMode="hiragana" allowBlank="1" showInputMessage="1" showErrorMessage="1" sqref="I2:K44"/>
  </dataValidations>
  <pageMargins left="0.75" right="0.75" top="1" bottom="1" header="0.51200000000000001" footer="0.51200000000000001"/>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注意事項</vt:lpstr>
      <vt:lpstr>記入例</vt:lpstr>
      <vt:lpstr>①申込書</vt:lpstr>
      <vt:lpstr>②四種</vt:lpstr>
      <vt:lpstr>③プロ等申込</vt:lpstr>
      <vt:lpstr>全集約</vt:lpstr>
      <vt:lpstr>①申込書!Print_Area</vt:lpstr>
      <vt:lpstr>②四種!Print_Area</vt:lpstr>
      <vt:lpstr>③プロ等申込!Print_Area</vt:lpstr>
      <vt:lpstr>記入例!Print_Area</vt:lpstr>
    </vt:vector>
  </TitlesOfParts>
  <Company>ALL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Kitamura Hiromi</dc:creator>
  <cp:lastModifiedBy>北村裕美</cp:lastModifiedBy>
  <cp:lastPrinted>2024-05-25T12:42:02Z</cp:lastPrinted>
  <dcterms:created xsi:type="dcterms:W3CDTF">2006-10-26T13:36:54Z</dcterms:created>
  <dcterms:modified xsi:type="dcterms:W3CDTF">2024-05-26T12:30:29Z</dcterms:modified>
</cp:coreProperties>
</file>